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DMINISTRACION（官房班）\派遣員\2. HP作成\経済\主要経済指標\"/>
    </mc:Choice>
  </mc:AlternateContent>
  <xr:revisionPtr revIDLastSave="0" documentId="8_{183FBE98-97B5-420C-BE03-C6855C6B7D2E}" xr6:coauthVersionLast="47" xr6:coauthVersionMax="47" xr10:uidLastSave="{00000000-0000-0000-0000-000000000000}"/>
  <bookViews>
    <workbookView xWindow="-110" yWindow="-110" windowWidth="19420" windowHeight="11500" activeTab="1" xr2:uid="{5B5A2764-1635-4F71-A29E-E8E7FD101D22}"/>
  </bookViews>
  <sheets>
    <sheet name="2023年まで" sheetId="1" r:id="rId1"/>
    <sheet name="2024年～" sheetId="2" r:id="rId2"/>
  </sheets>
  <definedNames>
    <definedName name="_xlnm.Print_Area" localSheetId="1">'2024年～'!$A$1:$BA$85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" i="2" l="1"/>
  <c r="AP10" i="2"/>
  <c r="AT11" i="2"/>
  <c r="AT8" i="2"/>
  <c r="AR11" i="2"/>
  <c r="AR10" i="2"/>
  <c r="AR8" i="2"/>
  <c r="AR82" i="2"/>
  <c r="AV80" i="2"/>
  <c r="AX81" i="2"/>
  <c r="AT82" i="2"/>
  <c r="AT71" i="2"/>
  <c r="AX73" i="2"/>
  <c r="AV73" i="2"/>
  <c r="AT73" i="2"/>
  <c r="AX71" i="2"/>
  <c r="AV71" i="2"/>
  <c r="AX72" i="2"/>
  <c r="AX70" i="2"/>
  <c r="AV63" i="2"/>
  <c r="AT63" i="2"/>
  <c r="AX63" i="2"/>
  <c r="AR63" i="2"/>
  <c r="AX62" i="2"/>
  <c r="AX54" i="2"/>
  <c r="AV54" i="2"/>
  <c r="AT54" i="2"/>
  <c r="AR54" i="2"/>
  <c r="AP54" i="2"/>
  <c r="AX52" i="2"/>
  <c r="AV52" i="2"/>
  <c r="AR52" i="2"/>
  <c r="AT52" i="2"/>
  <c r="AP52" i="2"/>
  <c r="AX53" i="2"/>
  <c r="AX51" i="2"/>
  <c r="R49" i="2"/>
  <c r="AR49" i="2"/>
  <c r="AT49" i="2"/>
  <c r="AV49" i="2"/>
  <c r="AX42" i="2"/>
  <c r="AX41" i="2"/>
  <c r="AX40" i="2"/>
  <c r="AX39" i="2"/>
  <c r="AV42" i="2"/>
  <c r="AT42" i="2"/>
  <c r="AR42" i="2"/>
  <c r="AP42" i="2"/>
  <c r="AV40" i="2"/>
  <c r="AT40" i="2"/>
  <c r="AR40" i="2"/>
  <c r="AP40" i="2"/>
  <c r="AV37" i="2"/>
  <c r="AV38" i="2" s="1"/>
  <c r="AT37" i="2"/>
  <c r="AT38" i="2" s="1"/>
  <c r="AR37" i="2"/>
  <c r="AR38" i="2" s="1"/>
  <c r="AV26" i="2"/>
  <c r="AT26" i="2"/>
  <c r="AR26" i="2"/>
  <c r="AP26" i="2"/>
  <c r="AX28" i="2"/>
  <c r="AV28" i="2"/>
  <c r="AT28" i="2"/>
  <c r="AR28" i="2"/>
  <c r="AX18" i="2"/>
  <c r="AX27" i="2"/>
  <c r="AX19" i="2"/>
  <c r="AX30" i="2"/>
  <c r="AX29" i="2"/>
  <c r="AV30" i="2"/>
  <c r="AT30" i="2"/>
  <c r="AR30" i="2"/>
  <c r="AV25" i="2"/>
  <c r="AV36" i="2" s="1"/>
  <c r="AV48" i="2" s="1"/>
  <c r="AV61" i="2" s="1"/>
  <c r="AV69" i="2" s="1"/>
  <c r="AR25" i="2"/>
  <c r="AR36" i="2" s="1"/>
  <c r="AR48" i="2" s="1"/>
  <c r="AR61" i="2" s="1"/>
  <c r="AR19" i="2"/>
  <c r="AL19" i="2"/>
  <c r="AV19" i="2"/>
  <c r="AT19" i="2"/>
  <c r="AN19" i="2"/>
  <c r="AX82" i="2"/>
  <c r="AN10" i="2"/>
  <c r="AP82" i="2"/>
  <c r="AN82" i="2"/>
  <c r="AJ82" i="2"/>
  <c r="AL82" i="2"/>
  <c r="AR73" i="2"/>
  <c r="AR71" i="2"/>
  <c r="AL30" i="2"/>
  <c r="AP30" i="2"/>
  <c r="AP28" i="2"/>
  <c r="AP37" i="2"/>
  <c r="AP38" i="2" s="1"/>
  <c r="AT25" i="2"/>
  <c r="AT36" i="2" s="1"/>
  <c r="AT48" i="2" s="1"/>
  <c r="AT61" i="2" s="1"/>
  <c r="AT69" i="2" s="1"/>
  <c r="AT80" i="2" s="1"/>
  <c r="AP11" i="2"/>
  <c r="AN8" i="2"/>
  <c r="AP8" i="2"/>
  <c r="AN11" i="2"/>
  <c r="AN71" i="2"/>
  <c r="AP71" i="2"/>
  <c r="AN73" i="2"/>
  <c r="AP73" i="2"/>
  <c r="AD53" i="2"/>
  <c r="AB49" i="2"/>
  <c r="Z49" i="2"/>
  <c r="X49" i="2"/>
  <c r="V49" i="2"/>
  <c r="T49" i="2"/>
  <c r="P49" i="2"/>
  <c r="N49" i="2"/>
  <c r="L49" i="2"/>
  <c r="J49" i="2"/>
  <c r="H49" i="2"/>
  <c r="F49" i="2"/>
  <c r="AD51" i="2"/>
  <c r="AN63" i="2"/>
  <c r="AP63" i="2"/>
  <c r="AN49" i="2"/>
  <c r="AN50" i="2" s="1"/>
  <c r="AP49" i="2"/>
  <c r="AN52" i="2"/>
  <c r="AN54" i="2"/>
  <c r="AN40" i="2"/>
  <c r="AN30" i="2"/>
  <c r="AN28" i="2"/>
  <c r="AN37" i="2"/>
  <c r="AN38" i="2" s="1"/>
  <c r="AN42" i="2"/>
  <c r="AP25" i="2"/>
  <c r="AP36" i="2" s="1"/>
  <c r="AP48" i="2" s="1"/>
  <c r="AP61" i="2" s="1"/>
  <c r="AP69" i="2" s="1"/>
  <c r="AP80" i="2" s="1"/>
  <c r="AP19" i="2"/>
  <c r="AN25" i="2"/>
  <c r="AN36" i="2" s="1"/>
  <c r="AN48" i="2" s="1"/>
  <c r="AN61" i="2" s="1"/>
  <c r="AN69" i="2" s="1"/>
  <c r="AN80" i="2" s="1"/>
  <c r="AN26" i="2"/>
  <c r="AL11" i="2"/>
  <c r="AL10" i="2"/>
  <c r="AJ8" i="2"/>
  <c r="AL8" i="2"/>
  <c r="AJ10" i="2"/>
  <c r="AJ11" i="2"/>
  <c r="AH82" i="2"/>
  <c r="AJ71" i="2"/>
  <c r="AL71" i="2"/>
  <c r="AJ73" i="2"/>
  <c r="AL73" i="2"/>
  <c r="AJ63" i="2"/>
  <c r="AL63" i="2"/>
  <c r="AJ49" i="2"/>
  <c r="AJ50" i="2" s="1"/>
  <c r="AL49" i="2"/>
  <c r="AJ52" i="2"/>
  <c r="AL52" i="2"/>
  <c r="AJ54" i="2"/>
  <c r="AL54" i="2"/>
  <c r="AJ37" i="2"/>
  <c r="AJ38" i="2" s="1"/>
  <c r="AL37" i="2"/>
  <c r="AL38" i="2" s="1"/>
  <c r="AJ40" i="2"/>
  <c r="AL40" i="2"/>
  <c r="AJ42" i="2"/>
  <c r="AL42" i="2"/>
  <c r="AL25" i="2"/>
  <c r="AL36" i="2" s="1"/>
  <c r="AL48" i="2" s="1"/>
  <c r="AL61" i="2" s="1"/>
  <c r="AL69" i="2" s="1"/>
  <c r="AL80" i="2" s="1"/>
  <c r="AJ25" i="2"/>
  <c r="AJ36" i="2" s="1"/>
  <c r="AJ48" i="2" s="1"/>
  <c r="AJ61" i="2" s="1"/>
  <c r="AJ69" i="2" s="1"/>
  <c r="AJ80" i="2" s="1"/>
  <c r="AJ26" i="2"/>
  <c r="AL26" i="2"/>
  <c r="AJ28" i="2"/>
  <c r="AL28" i="2"/>
  <c r="AJ30" i="2"/>
  <c r="AJ19" i="2"/>
  <c r="AH10" i="2"/>
  <c r="AF10" i="2"/>
  <c r="AH11" i="2"/>
  <c r="AF11" i="2"/>
  <c r="AH8" i="2"/>
  <c r="AF8" i="2"/>
  <c r="AF82" i="2"/>
  <c r="AH73" i="2"/>
  <c r="AF73" i="2"/>
  <c r="AH71" i="2"/>
  <c r="AF71" i="2"/>
  <c r="AH63" i="2"/>
  <c r="AF63" i="2"/>
  <c r="AF19" i="2"/>
  <c r="AH19" i="2"/>
  <c r="AF37" i="2"/>
  <c r="AH37" i="2"/>
  <c r="AH49" i="2"/>
  <c r="AF49" i="2"/>
  <c r="AH54" i="2"/>
  <c r="AF54" i="2"/>
  <c r="AH52" i="2"/>
  <c r="AF52" i="2"/>
  <c r="AH42" i="2"/>
  <c r="AF42" i="2"/>
  <c r="AH40" i="2"/>
  <c r="AF40" i="2"/>
  <c r="AH36" i="2"/>
  <c r="AH48" i="2" s="1"/>
  <c r="AH61" i="2" s="1"/>
  <c r="AH69" i="2" s="1"/>
  <c r="AH80" i="2" s="1"/>
  <c r="AF36" i="2"/>
  <c r="AF48" i="2" s="1"/>
  <c r="AF61" i="2" s="1"/>
  <c r="AF69" i="2" s="1"/>
  <c r="AF80" i="2" s="1"/>
  <c r="AH30" i="2"/>
  <c r="AF30" i="2"/>
  <c r="AH28" i="2"/>
  <c r="AF28" i="2"/>
  <c r="AH26" i="2"/>
  <c r="AF26" i="2"/>
  <c r="GJ100" i="1"/>
  <c r="GH100" i="1"/>
  <c r="GF100" i="1"/>
  <c r="GD100" i="1"/>
  <c r="GB100" i="1"/>
  <c r="FZ100" i="1"/>
  <c r="FX100" i="1"/>
  <c r="FV100" i="1"/>
  <c r="FT100" i="1"/>
  <c r="AR99" i="1"/>
  <c r="BR98" i="1"/>
  <c r="AR98" i="1"/>
  <c r="JP90" i="1"/>
  <c r="JN90" i="1"/>
  <c r="JL90" i="1"/>
  <c r="JJ90" i="1"/>
  <c r="JH90" i="1"/>
  <c r="JF90" i="1"/>
  <c r="JD90" i="1"/>
  <c r="JB90" i="1"/>
  <c r="IZ90" i="1"/>
  <c r="IX90" i="1"/>
  <c r="IV90" i="1"/>
  <c r="IT90" i="1"/>
  <c r="IP90" i="1"/>
  <c r="IN90" i="1"/>
  <c r="IL90" i="1"/>
  <c r="IJ90" i="1"/>
  <c r="IH90" i="1"/>
  <c r="IF90" i="1"/>
  <c r="ID90" i="1"/>
  <c r="IB90" i="1"/>
  <c r="HZ90" i="1"/>
  <c r="HX90" i="1"/>
  <c r="HV90" i="1"/>
  <c r="HT90" i="1"/>
  <c r="HP90" i="1"/>
  <c r="HN90" i="1"/>
  <c r="HL90" i="1"/>
  <c r="GX90" i="1"/>
  <c r="GV90" i="1"/>
  <c r="GT90" i="1"/>
  <c r="GP90" i="1"/>
  <c r="GN90" i="1"/>
  <c r="GL90" i="1"/>
  <c r="GJ90" i="1"/>
  <c r="GH90" i="1"/>
  <c r="GF90" i="1"/>
  <c r="GD90" i="1"/>
  <c r="GB90" i="1"/>
  <c r="FZ90" i="1"/>
  <c r="FX90" i="1"/>
  <c r="FV90" i="1"/>
  <c r="FT90" i="1"/>
  <c r="FP90" i="1"/>
  <c r="DN90" i="1"/>
  <c r="DL90" i="1"/>
  <c r="DF90" i="1"/>
  <c r="JR89" i="1"/>
  <c r="IR89" i="1"/>
  <c r="IR90" i="1" s="1"/>
  <c r="HR89" i="1"/>
  <c r="HR90" i="1" s="1"/>
  <c r="GR89" i="1"/>
  <c r="GR90" i="1" s="1"/>
  <c r="FR89" i="1"/>
  <c r="ER89" i="1"/>
  <c r="DR89" i="1"/>
  <c r="CR89" i="1"/>
  <c r="BR89" i="1"/>
  <c r="AR89" i="1"/>
  <c r="JP81" i="1"/>
  <c r="JN81" i="1"/>
  <c r="JL81" i="1"/>
  <c r="JJ81" i="1"/>
  <c r="JH81" i="1"/>
  <c r="JF81" i="1"/>
  <c r="JD81" i="1"/>
  <c r="JB81" i="1"/>
  <c r="IZ81" i="1"/>
  <c r="IX81" i="1"/>
  <c r="IV81" i="1"/>
  <c r="IT81" i="1"/>
  <c r="IP81" i="1"/>
  <c r="IN81" i="1"/>
  <c r="IL81" i="1"/>
  <c r="IJ81" i="1"/>
  <c r="IH81" i="1"/>
  <c r="IF81" i="1"/>
  <c r="ID81" i="1"/>
  <c r="IB81" i="1"/>
  <c r="HZ81" i="1"/>
  <c r="HX81" i="1"/>
  <c r="HV81" i="1"/>
  <c r="HT81" i="1"/>
  <c r="HP81" i="1"/>
  <c r="HN81" i="1"/>
  <c r="HL81" i="1"/>
  <c r="HJ81" i="1"/>
  <c r="HH81" i="1"/>
  <c r="HF81" i="1"/>
  <c r="HD81" i="1"/>
  <c r="HB81" i="1"/>
  <c r="GZ81" i="1"/>
  <c r="GX81" i="1"/>
  <c r="GV81" i="1"/>
  <c r="GT81" i="1"/>
  <c r="GP81" i="1"/>
  <c r="GN81" i="1"/>
  <c r="GL81" i="1"/>
  <c r="GJ81" i="1"/>
  <c r="GH81" i="1"/>
  <c r="GF81" i="1"/>
  <c r="GD81" i="1"/>
  <c r="GB81" i="1"/>
  <c r="FX81" i="1"/>
  <c r="FV81" i="1"/>
  <c r="FT81" i="1"/>
  <c r="JR80" i="1"/>
  <c r="JR81" i="1" s="1"/>
  <c r="IR80" i="1"/>
  <c r="IR81" i="1" s="1"/>
  <c r="HR80" i="1"/>
  <c r="HR81" i="1" s="1"/>
  <c r="GR80" i="1"/>
  <c r="GR81" i="1" s="1"/>
  <c r="FR80" i="1"/>
  <c r="AR80" i="1"/>
  <c r="JP79" i="1"/>
  <c r="JN79" i="1"/>
  <c r="JL79" i="1"/>
  <c r="JJ79" i="1"/>
  <c r="JH79" i="1"/>
  <c r="JF79" i="1"/>
  <c r="JD79" i="1"/>
  <c r="JB79" i="1"/>
  <c r="IZ79" i="1"/>
  <c r="IX79" i="1"/>
  <c r="IV79" i="1"/>
  <c r="IT79" i="1"/>
  <c r="IP79" i="1"/>
  <c r="IN79" i="1"/>
  <c r="IL79" i="1"/>
  <c r="IJ79" i="1"/>
  <c r="IH79" i="1"/>
  <c r="IF79" i="1"/>
  <c r="ID79" i="1"/>
  <c r="IB79" i="1"/>
  <c r="HZ79" i="1"/>
  <c r="HX79" i="1"/>
  <c r="HV79" i="1"/>
  <c r="HT79" i="1"/>
  <c r="HP79" i="1"/>
  <c r="HN79" i="1"/>
  <c r="HL79" i="1"/>
  <c r="HJ79" i="1"/>
  <c r="HH79" i="1"/>
  <c r="HF79" i="1"/>
  <c r="HD79" i="1"/>
  <c r="HB79" i="1"/>
  <c r="GZ79" i="1"/>
  <c r="GX79" i="1"/>
  <c r="GV79" i="1"/>
  <c r="GT79" i="1"/>
  <c r="GP79" i="1"/>
  <c r="GN79" i="1"/>
  <c r="GL79" i="1"/>
  <c r="GJ79" i="1"/>
  <c r="GH79" i="1"/>
  <c r="GF79" i="1"/>
  <c r="GD79" i="1"/>
  <c r="GB79" i="1"/>
  <c r="FX79" i="1"/>
  <c r="FV79" i="1"/>
  <c r="JR78" i="1"/>
  <c r="JR79" i="1" s="1"/>
  <c r="IR78" i="1"/>
  <c r="IR79" i="1" s="1"/>
  <c r="HR78" i="1"/>
  <c r="HR79" i="1" s="1"/>
  <c r="GR78" i="1"/>
  <c r="GR79" i="1" s="1"/>
  <c r="DR78" i="1"/>
  <c r="CR78" i="1"/>
  <c r="BR78" i="1"/>
  <c r="AR78" i="1"/>
  <c r="JP71" i="1"/>
  <c r="JN71" i="1"/>
  <c r="JL71" i="1"/>
  <c r="JJ71" i="1"/>
  <c r="JH71" i="1"/>
  <c r="JF71" i="1"/>
  <c r="JD71" i="1"/>
  <c r="JB71" i="1"/>
  <c r="IZ71" i="1"/>
  <c r="IX71" i="1"/>
  <c r="IV71" i="1"/>
  <c r="IT71" i="1"/>
  <c r="IP71" i="1"/>
  <c r="IN71" i="1"/>
  <c r="IL71" i="1"/>
  <c r="IJ71" i="1"/>
  <c r="IH71" i="1"/>
  <c r="IF71" i="1"/>
  <c r="ID71" i="1"/>
  <c r="IB71" i="1"/>
  <c r="HZ71" i="1"/>
  <c r="HX71" i="1"/>
  <c r="HV71" i="1"/>
  <c r="HT71" i="1"/>
  <c r="HP71" i="1"/>
  <c r="HN71" i="1"/>
  <c r="HL71" i="1"/>
  <c r="HJ71" i="1"/>
  <c r="HH71" i="1"/>
  <c r="HF71" i="1"/>
  <c r="HD71" i="1"/>
  <c r="HB71" i="1"/>
  <c r="GZ71" i="1"/>
  <c r="GX71" i="1"/>
  <c r="GV71" i="1"/>
  <c r="GT71" i="1"/>
  <c r="GP71" i="1"/>
  <c r="GN71" i="1"/>
  <c r="GL71" i="1"/>
  <c r="GJ71" i="1"/>
  <c r="GH71" i="1"/>
  <c r="GF71" i="1"/>
  <c r="GD71" i="1"/>
  <c r="GB71" i="1"/>
  <c r="FZ71" i="1"/>
  <c r="FX71" i="1"/>
  <c r="FV71" i="1"/>
  <c r="FT71" i="1"/>
  <c r="CT71" i="1"/>
  <c r="CL71" i="1"/>
  <c r="JR70" i="1"/>
  <c r="JR71" i="1" s="1"/>
  <c r="IR70" i="1"/>
  <c r="IR71" i="1" s="1"/>
  <c r="HR70" i="1"/>
  <c r="HR71" i="1" s="1"/>
  <c r="GR70" i="1"/>
  <c r="GR71" i="1" s="1"/>
  <c r="DR70" i="1"/>
  <c r="CR70" i="1"/>
  <c r="BR70" i="1"/>
  <c r="AR70" i="1"/>
  <c r="JP62" i="1"/>
  <c r="JN62" i="1"/>
  <c r="JL62" i="1"/>
  <c r="JJ62" i="1"/>
  <c r="JH62" i="1"/>
  <c r="JF62" i="1"/>
  <c r="JD62" i="1"/>
  <c r="JB62" i="1"/>
  <c r="IZ62" i="1"/>
  <c r="IX62" i="1"/>
  <c r="IV62" i="1"/>
  <c r="IT62" i="1"/>
  <c r="IP62" i="1"/>
  <c r="IN62" i="1"/>
  <c r="IL62" i="1"/>
  <c r="IJ62" i="1"/>
  <c r="IH62" i="1"/>
  <c r="IF62" i="1"/>
  <c r="ID62" i="1"/>
  <c r="IB62" i="1"/>
  <c r="HZ62" i="1"/>
  <c r="HX62" i="1"/>
  <c r="HV62" i="1"/>
  <c r="HT62" i="1"/>
  <c r="HP62" i="1"/>
  <c r="HN62" i="1"/>
  <c r="HL62" i="1"/>
  <c r="HJ62" i="1"/>
  <c r="HH62" i="1"/>
  <c r="HF62" i="1"/>
  <c r="HD62" i="1"/>
  <c r="HB62" i="1"/>
  <c r="GZ62" i="1"/>
  <c r="GX62" i="1"/>
  <c r="GV62" i="1"/>
  <c r="GT62" i="1"/>
  <c r="GP62" i="1"/>
  <c r="GN62" i="1"/>
  <c r="GL62" i="1"/>
  <c r="GJ62" i="1"/>
  <c r="GH62" i="1"/>
  <c r="GF62" i="1"/>
  <c r="GD62" i="1"/>
  <c r="GB62" i="1"/>
  <c r="FZ62" i="1"/>
  <c r="FX62" i="1"/>
  <c r="FV62" i="1"/>
  <c r="FT62" i="1"/>
  <c r="CN62" i="1"/>
  <c r="CL62" i="1"/>
  <c r="CJ62" i="1"/>
  <c r="CH62" i="1"/>
  <c r="CF62" i="1"/>
  <c r="CD62" i="1"/>
  <c r="CB62" i="1"/>
  <c r="BZ62" i="1"/>
  <c r="BX62" i="1"/>
  <c r="BV62" i="1"/>
  <c r="BT62" i="1"/>
  <c r="JR61" i="1"/>
  <c r="JR62" i="1" s="1"/>
  <c r="IR61" i="1"/>
  <c r="IR62" i="1" s="1"/>
  <c r="HR61" i="1"/>
  <c r="HR62" i="1" s="1"/>
  <c r="GR61" i="1"/>
  <c r="GR62" i="1" s="1"/>
  <c r="DR61" i="1"/>
  <c r="CR61" i="1"/>
  <c r="BR61" i="1"/>
  <c r="AR61" i="1"/>
  <c r="JP60" i="1"/>
  <c r="JN60" i="1"/>
  <c r="JL60" i="1"/>
  <c r="JJ60" i="1"/>
  <c r="JH60" i="1"/>
  <c r="JF60" i="1"/>
  <c r="JD60" i="1"/>
  <c r="JB60" i="1"/>
  <c r="IZ60" i="1"/>
  <c r="IX60" i="1"/>
  <c r="IV60" i="1"/>
  <c r="IT60" i="1"/>
  <c r="IP60" i="1"/>
  <c r="IN60" i="1"/>
  <c r="IL60" i="1"/>
  <c r="IJ60" i="1"/>
  <c r="IH60" i="1"/>
  <c r="IF60" i="1"/>
  <c r="ID60" i="1"/>
  <c r="IB60" i="1"/>
  <c r="HZ60" i="1"/>
  <c r="HX60" i="1"/>
  <c r="HV60" i="1"/>
  <c r="HT60" i="1"/>
  <c r="HP60" i="1"/>
  <c r="HN60" i="1"/>
  <c r="HL60" i="1"/>
  <c r="HJ60" i="1"/>
  <c r="HH60" i="1"/>
  <c r="HF60" i="1"/>
  <c r="HD60" i="1"/>
  <c r="HB60" i="1"/>
  <c r="GZ60" i="1"/>
  <c r="GX60" i="1"/>
  <c r="GV60" i="1"/>
  <c r="GT60" i="1"/>
  <c r="GP60" i="1"/>
  <c r="GN60" i="1"/>
  <c r="GL60" i="1"/>
  <c r="GJ60" i="1"/>
  <c r="GH60" i="1"/>
  <c r="GF60" i="1"/>
  <c r="GD60" i="1"/>
  <c r="GB60" i="1"/>
  <c r="FZ60" i="1"/>
  <c r="FX60" i="1"/>
  <c r="FV60" i="1"/>
  <c r="FT60" i="1"/>
  <c r="CN60" i="1"/>
  <c r="CL60" i="1"/>
  <c r="CJ60" i="1"/>
  <c r="CH60" i="1"/>
  <c r="CF60" i="1"/>
  <c r="CD60" i="1"/>
  <c r="CB60" i="1"/>
  <c r="BZ60" i="1"/>
  <c r="BX60" i="1"/>
  <c r="BV60" i="1"/>
  <c r="BT60" i="1"/>
  <c r="JR59" i="1"/>
  <c r="JR60" i="1" s="1"/>
  <c r="IR59" i="1"/>
  <c r="IR60" i="1" s="1"/>
  <c r="HR59" i="1"/>
  <c r="HR60" i="1" s="1"/>
  <c r="GR59" i="1"/>
  <c r="GR60" i="1" s="1"/>
  <c r="DR59" i="1"/>
  <c r="CR59" i="1"/>
  <c r="BR59" i="1"/>
  <c r="AR59" i="1"/>
  <c r="AR57" i="1" s="1"/>
  <c r="CF58" i="1"/>
  <c r="CD58" i="1"/>
  <c r="CB58" i="1"/>
  <c r="BZ58" i="1"/>
  <c r="BX58" i="1"/>
  <c r="BV58" i="1"/>
  <c r="BT58" i="1"/>
  <c r="JP57" i="1"/>
  <c r="JP58" i="1" s="1"/>
  <c r="JN57" i="1"/>
  <c r="JL57" i="1"/>
  <c r="JJ57" i="1"/>
  <c r="JH57" i="1"/>
  <c r="JF57" i="1"/>
  <c r="JD57" i="1"/>
  <c r="JB57" i="1"/>
  <c r="IZ57" i="1"/>
  <c r="IZ58" i="1" s="1"/>
  <c r="IX57" i="1"/>
  <c r="IV57" i="1"/>
  <c r="IT57" i="1"/>
  <c r="IP57" i="1"/>
  <c r="IN57" i="1"/>
  <c r="IL57" i="1"/>
  <c r="IJ57" i="1"/>
  <c r="IH57" i="1"/>
  <c r="JH58" i="1" s="1"/>
  <c r="IF57" i="1"/>
  <c r="IF58" i="1" s="1"/>
  <c r="ID57" i="1"/>
  <c r="IB57" i="1"/>
  <c r="HZ57" i="1"/>
  <c r="HX57" i="1"/>
  <c r="HV57" i="1"/>
  <c r="HT57" i="1"/>
  <c r="HT58" i="1" s="1"/>
  <c r="HP57" i="1"/>
  <c r="HP58" i="1" s="1"/>
  <c r="HN57" i="1"/>
  <c r="HN58" i="1" s="1"/>
  <c r="HL57" i="1"/>
  <c r="HJ57" i="1"/>
  <c r="HH57" i="1"/>
  <c r="HF57" i="1"/>
  <c r="HD57" i="1"/>
  <c r="HB57" i="1"/>
  <c r="GZ57" i="1"/>
  <c r="GZ58" i="1" s="1"/>
  <c r="GX57" i="1"/>
  <c r="GX58" i="1" s="1"/>
  <c r="GV57" i="1"/>
  <c r="GT57" i="1"/>
  <c r="GP57" i="1"/>
  <c r="GP58" i="1" s="1"/>
  <c r="GN57" i="1"/>
  <c r="GN58" i="1" s="1"/>
  <c r="GL57" i="1"/>
  <c r="GL58" i="1" s="1"/>
  <c r="GJ57" i="1"/>
  <c r="GJ58" i="1" s="1"/>
  <c r="GH57" i="1"/>
  <c r="GH58" i="1" s="1"/>
  <c r="GF57" i="1"/>
  <c r="GF58" i="1" s="1"/>
  <c r="GD57" i="1"/>
  <c r="GD58" i="1" s="1"/>
  <c r="GB57" i="1"/>
  <c r="FZ57" i="1"/>
  <c r="FZ58" i="1" s="1"/>
  <c r="FX57" i="1"/>
  <c r="FX58" i="1" s="1"/>
  <c r="FV57" i="1"/>
  <c r="FV58" i="1" s="1"/>
  <c r="FT57" i="1"/>
  <c r="FT58" i="1" s="1"/>
  <c r="DT57" i="1"/>
  <c r="DP57" i="1"/>
  <c r="DJ57" i="1"/>
  <c r="CP57" i="1"/>
  <c r="CN57" i="1"/>
  <c r="CL57" i="1"/>
  <c r="CL58" i="1" s="1"/>
  <c r="CJ57" i="1"/>
  <c r="CH57" i="1"/>
  <c r="CH58" i="1" s="1"/>
  <c r="BP57" i="1"/>
  <c r="BN57" i="1"/>
  <c r="AP57" i="1"/>
  <c r="AN57" i="1"/>
  <c r="AL57" i="1"/>
  <c r="AJ57" i="1"/>
  <c r="AH57" i="1"/>
  <c r="AF57" i="1"/>
  <c r="Z57" i="1"/>
  <c r="X57" i="1"/>
  <c r="V57" i="1"/>
  <c r="T57" i="1"/>
  <c r="P57" i="1"/>
  <c r="N57" i="1"/>
  <c r="L57" i="1"/>
  <c r="J57" i="1"/>
  <c r="H57" i="1"/>
  <c r="F57" i="1"/>
  <c r="DR56" i="1"/>
  <c r="JP50" i="1"/>
  <c r="JN50" i="1"/>
  <c r="JL50" i="1"/>
  <c r="JJ50" i="1"/>
  <c r="JH50" i="1"/>
  <c r="JF50" i="1"/>
  <c r="JD50" i="1"/>
  <c r="JB50" i="1"/>
  <c r="IZ50" i="1"/>
  <c r="IX50" i="1"/>
  <c r="IV50" i="1"/>
  <c r="IT50" i="1"/>
  <c r="IP50" i="1"/>
  <c r="IN50" i="1"/>
  <c r="IL50" i="1"/>
  <c r="IJ50" i="1"/>
  <c r="IH50" i="1"/>
  <c r="IF50" i="1"/>
  <c r="ID50" i="1"/>
  <c r="IB50" i="1"/>
  <c r="HZ50" i="1"/>
  <c r="HX50" i="1"/>
  <c r="HV50" i="1"/>
  <c r="HT50" i="1"/>
  <c r="HP50" i="1"/>
  <c r="HN50" i="1"/>
  <c r="HL50" i="1"/>
  <c r="HJ50" i="1"/>
  <c r="HH50" i="1"/>
  <c r="HF50" i="1"/>
  <c r="HD50" i="1"/>
  <c r="HB50" i="1"/>
  <c r="GZ50" i="1"/>
  <c r="GX50" i="1"/>
  <c r="GV50" i="1"/>
  <c r="GT50" i="1"/>
  <c r="GP50" i="1"/>
  <c r="GN50" i="1"/>
  <c r="GL50" i="1"/>
  <c r="GJ50" i="1"/>
  <c r="GH50" i="1"/>
  <c r="GF50" i="1"/>
  <c r="GD50" i="1"/>
  <c r="GB50" i="1"/>
  <c r="FZ50" i="1"/>
  <c r="FX50" i="1"/>
  <c r="FV50" i="1"/>
  <c r="FT50" i="1"/>
  <c r="JR49" i="1"/>
  <c r="JR50" i="1" s="1"/>
  <c r="IR49" i="1"/>
  <c r="IR50" i="1" s="1"/>
  <c r="HR49" i="1"/>
  <c r="HR50" i="1" s="1"/>
  <c r="GR49" i="1"/>
  <c r="GR50" i="1" s="1"/>
  <c r="DR49" i="1"/>
  <c r="BR49" i="1"/>
  <c r="AR49" i="1"/>
  <c r="JP48" i="1"/>
  <c r="JN48" i="1"/>
  <c r="JL48" i="1"/>
  <c r="JJ48" i="1"/>
  <c r="JH48" i="1"/>
  <c r="JF48" i="1"/>
  <c r="JD48" i="1"/>
  <c r="JB48" i="1"/>
  <c r="IZ48" i="1"/>
  <c r="IX48" i="1"/>
  <c r="IV48" i="1"/>
  <c r="IT48" i="1"/>
  <c r="IP48" i="1"/>
  <c r="IN48" i="1"/>
  <c r="IL48" i="1"/>
  <c r="IJ48" i="1"/>
  <c r="IH48" i="1"/>
  <c r="IF48" i="1"/>
  <c r="ID48" i="1"/>
  <c r="IB48" i="1"/>
  <c r="HZ48" i="1"/>
  <c r="HX48" i="1"/>
  <c r="HV48" i="1"/>
  <c r="HT48" i="1"/>
  <c r="HP48" i="1"/>
  <c r="HN48" i="1"/>
  <c r="HL48" i="1"/>
  <c r="HJ48" i="1"/>
  <c r="HH48" i="1"/>
  <c r="HF48" i="1"/>
  <c r="HD48" i="1"/>
  <c r="HB48" i="1"/>
  <c r="GZ48" i="1"/>
  <c r="GX48" i="1"/>
  <c r="GV48" i="1"/>
  <c r="GT48" i="1"/>
  <c r="GP48" i="1"/>
  <c r="GN48" i="1"/>
  <c r="GL48" i="1"/>
  <c r="GJ48" i="1"/>
  <c r="GH48" i="1"/>
  <c r="GF48" i="1"/>
  <c r="GD48" i="1"/>
  <c r="GB48" i="1"/>
  <c r="FZ48" i="1"/>
  <c r="FX48" i="1"/>
  <c r="FV48" i="1"/>
  <c r="FT48" i="1"/>
  <c r="JR47" i="1"/>
  <c r="JR48" i="1" s="1"/>
  <c r="IR47" i="1"/>
  <c r="IR48" i="1" s="1"/>
  <c r="HR47" i="1"/>
  <c r="HR48" i="1" s="1"/>
  <c r="GR47" i="1"/>
  <c r="GR48" i="1" s="1"/>
  <c r="DR47" i="1"/>
  <c r="BR47" i="1"/>
  <c r="AR47" i="1"/>
  <c r="JP45" i="1"/>
  <c r="JN45" i="1"/>
  <c r="JN46" i="1" s="1"/>
  <c r="JL45" i="1"/>
  <c r="JL46" i="1" s="1"/>
  <c r="JJ45" i="1"/>
  <c r="JH45" i="1"/>
  <c r="JF45" i="1"/>
  <c r="JD45" i="1"/>
  <c r="JB45" i="1"/>
  <c r="IZ45" i="1"/>
  <c r="IZ46" i="1" s="1"/>
  <c r="IX45" i="1"/>
  <c r="IX46" i="1" s="1"/>
  <c r="IV45" i="1"/>
  <c r="IV46" i="1" s="1"/>
  <c r="IT45" i="1"/>
  <c r="IP45" i="1"/>
  <c r="IP46" i="1" s="1"/>
  <c r="IN45" i="1"/>
  <c r="IL45" i="1"/>
  <c r="IJ45" i="1"/>
  <c r="IJ46" i="1" s="1"/>
  <c r="IH45" i="1"/>
  <c r="IF45" i="1"/>
  <c r="IF46" i="1" s="1"/>
  <c r="ID45" i="1"/>
  <c r="ID46" i="1" s="1"/>
  <c r="IB45" i="1"/>
  <c r="HZ45" i="1"/>
  <c r="HZ46" i="1" s="1"/>
  <c r="HX45" i="1"/>
  <c r="HV45" i="1"/>
  <c r="HT45" i="1"/>
  <c r="HT46" i="1" s="1"/>
  <c r="HP45" i="1"/>
  <c r="HN45" i="1"/>
  <c r="HN46" i="1" s="1"/>
  <c r="HL45" i="1"/>
  <c r="HL46" i="1" s="1"/>
  <c r="HJ45" i="1"/>
  <c r="HH45" i="1"/>
  <c r="HH46" i="1" s="1"/>
  <c r="HF45" i="1"/>
  <c r="HD45" i="1"/>
  <c r="HB45" i="1"/>
  <c r="GZ45" i="1"/>
  <c r="GX45" i="1"/>
  <c r="GX46" i="1" s="1"/>
  <c r="GV45" i="1"/>
  <c r="GV46" i="1" s="1"/>
  <c r="GT45" i="1"/>
  <c r="GP45" i="1"/>
  <c r="GP46" i="1" s="1"/>
  <c r="GN45" i="1"/>
  <c r="GN46" i="1" s="1"/>
  <c r="GL45" i="1"/>
  <c r="GL46" i="1" s="1"/>
  <c r="GJ45" i="1"/>
  <c r="GJ46" i="1" s="1"/>
  <c r="GH45" i="1"/>
  <c r="GH46" i="1" s="1"/>
  <c r="GF45" i="1"/>
  <c r="GF46" i="1" s="1"/>
  <c r="GD45" i="1"/>
  <c r="GD46" i="1" s="1"/>
  <c r="GB45" i="1"/>
  <c r="GB46" i="1" s="1"/>
  <c r="FZ45" i="1"/>
  <c r="FZ46" i="1" s="1"/>
  <c r="FX45" i="1"/>
  <c r="FX46" i="1" s="1"/>
  <c r="FV45" i="1"/>
  <c r="FV46" i="1" s="1"/>
  <c r="FT45" i="1"/>
  <c r="FT46" i="1" s="1"/>
  <c r="DP45" i="1"/>
  <c r="DJ45" i="1"/>
  <c r="DH45" i="1"/>
  <c r="DF45" i="1"/>
  <c r="DD45" i="1"/>
  <c r="DB45" i="1"/>
  <c r="CZ45" i="1"/>
  <c r="CX45" i="1"/>
  <c r="CV45" i="1"/>
  <c r="CT45" i="1"/>
  <c r="CN45" i="1"/>
  <c r="CL45" i="1"/>
  <c r="CJ45" i="1"/>
  <c r="CH45" i="1"/>
  <c r="CF45" i="1"/>
  <c r="BR45" i="1"/>
  <c r="AP45" i="1"/>
  <c r="AN45" i="1"/>
  <c r="AL45" i="1"/>
  <c r="AJ45" i="1"/>
  <c r="AH45" i="1"/>
  <c r="AF45" i="1"/>
  <c r="AD45" i="1"/>
  <c r="AB45" i="1"/>
  <c r="Z45" i="1"/>
  <c r="X45" i="1"/>
  <c r="V45" i="1"/>
  <c r="T45" i="1"/>
  <c r="P45" i="1"/>
  <c r="N45" i="1"/>
  <c r="L45" i="1"/>
  <c r="J45" i="1"/>
  <c r="H45" i="1"/>
  <c r="F45" i="1"/>
  <c r="JP38" i="1"/>
  <c r="JN38" i="1"/>
  <c r="JL38" i="1"/>
  <c r="JJ38" i="1"/>
  <c r="JH38" i="1"/>
  <c r="JF38" i="1"/>
  <c r="JD38" i="1"/>
  <c r="JB38" i="1"/>
  <c r="IZ38" i="1"/>
  <c r="IX38" i="1"/>
  <c r="IV38" i="1"/>
  <c r="IT38" i="1"/>
  <c r="IP38" i="1"/>
  <c r="IN38" i="1"/>
  <c r="IL38" i="1"/>
  <c r="IJ38" i="1"/>
  <c r="IH38" i="1"/>
  <c r="IF38" i="1"/>
  <c r="ID38" i="1"/>
  <c r="IB38" i="1"/>
  <c r="HZ38" i="1"/>
  <c r="HX38" i="1"/>
  <c r="HV38" i="1"/>
  <c r="HT38" i="1"/>
  <c r="HP38" i="1"/>
  <c r="HN38" i="1"/>
  <c r="HL38" i="1"/>
  <c r="HJ38" i="1"/>
  <c r="HH38" i="1"/>
  <c r="HF38" i="1"/>
  <c r="HD38" i="1"/>
  <c r="HB38" i="1"/>
  <c r="GZ38" i="1"/>
  <c r="GX38" i="1"/>
  <c r="GV38" i="1"/>
  <c r="GT38" i="1"/>
  <c r="GP38" i="1"/>
  <c r="GN38" i="1"/>
  <c r="GL38" i="1"/>
  <c r="GJ38" i="1"/>
  <c r="GH38" i="1"/>
  <c r="GF38" i="1"/>
  <c r="GD38" i="1"/>
  <c r="GB38" i="1"/>
  <c r="FZ38" i="1"/>
  <c r="FX38" i="1"/>
  <c r="FV38" i="1"/>
  <c r="FT38" i="1"/>
  <c r="DD38" i="1"/>
  <c r="JR37" i="1"/>
  <c r="JR38" i="1" s="1"/>
  <c r="IR37" i="1"/>
  <c r="IR38" i="1" s="1"/>
  <c r="HR37" i="1"/>
  <c r="HR38" i="1" s="1"/>
  <c r="GR37" i="1"/>
  <c r="GR38" i="1" s="1"/>
  <c r="DR37" i="1"/>
  <c r="AR37" i="1"/>
  <c r="JP36" i="1"/>
  <c r="JN36" i="1"/>
  <c r="JL36" i="1"/>
  <c r="JJ36" i="1"/>
  <c r="JH36" i="1"/>
  <c r="JF36" i="1"/>
  <c r="JD36" i="1"/>
  <c r="JB36" i="1"/>
  <c r="IZ36" i="1"/>
  <c r="IX36" i="1"/>
  <c r="IV36" i="1"/>
  <c r="IT36" i="1"/>
  <c r="IP36" i="1"/>
  <c r="IN36" i="1"/>
  <c r="IL36" i="1"/>
  <c r="IJ36" i="1"/>
  <c r="IH36" i="1"/>
  <c r="IF36" i="1"/>
  <c r="ID36" i="1"/>
  <c r="IB36" i="1"/>
  <c r="HZ36" i="1"/>
  <c r="HX36" i="1"/>
  <c r="HV36" i="1"/>
  <c r="HT36" i="1"/>
  <c r="HP36" i="1"/>
  <c r="HN36" i="1"/>
  <c r="HL36" i="1"/>
  <c r="HJ36" i="1"/>
  <c r="HH36" i="1"/>
  <c r="HF36" i="1"/>
  <c r="HD36" i="1"/>
  <c r="HB36" i="1"/>
  <c r="GZ36" i="1"/>
  <c r="GX36" i="1"/>
  <c r="GV36" i="1"/>
  <c r="GT36" i="1"/>
  <c r="GP36" i="1"/>
  <c r="GN36" i="1"/>
  <c r="GL36" i="1"/>
  <c r="GJ36" i="1"/>
  <c r="GH36" i="1"/>
  <c r="GF36" i="1"/>
  <c r="GD36" i="1"/>
  <c r="GB36" i="1"/>
  <c r="FZ36" i="1"/>
  <c r="FX36" i="1"/>
  <c r="FV36" i="1"/>
  <c r="FT36" i="1"/>
  <c r="FP36" i="1"/>
  <c r="FN36" i="1"/>
  <c r="FL36" i="1"/>
  <c r="FJ36" i="1"/>
  <c r="FH36" i="1"/>
  <c r="FF36" i="1"/>
  <c r="FD36" i="1"/>
  <c r="FB36" i="1"/>
  <c r="EZ36" i="1"/>
  <c r="EX36" i="1"/>
  <c r="EV36" i="1"/>
  <c r="ET36" i="1"/>
  <c r="BT36" i="1"/>
  <c r="JR35" i="1"/>
  <c r="JR34" i="1" s="1"/>
  <c r="IR35" i="1"/>
  <c r="IR36" i="1" s="1"/>
  <c r="HR35" i="1"/>
  <c r="HR36" i="1" s="1"/>
  <c r="GR35" i="1"/>
  <c r="GR34" i="1" s="1"/>
  <c r="FR35" i="1"/>
  <c r="FR36" i="1" s="1"/>
  <c r="DR35" i="1"/>
  <c r="AR35" i="1"/>
  <c r="JP34" i="1"/>
  <c r="JN34" i="1"/>
  <c r="JL34" i="1"/>
  <c r="JJ34" i="1"/>
  <c r="JH34" i="1"/>
  <c r="JF34" i="1"/>
  <c r="JD34" i="1"/>
  <c r="JB34" i="1"/>
  <c r="IZ34" i="1"/>
  <c r="IX34" i="1"/>
  <c r="IV34" i="1"/>
  <c r="IT34" i="1"/>
  <c r="IP34" i="1"/>
  <c r="IN34" i="1"/>
  <c r="IL34" i="1"/>
  <c r="IJ34" i="1"/>
  <c r="IH34" i="1"/>
  <c r="IF34" i="1"/>
  <c r="ID34" i="1"/>
  <c r="IB34" i="1"/>
  <c r="HZ34" i="1"/>
  <c r="HX34" i="1"/>
  <c r="HV34" i="1"/>
  <c r="HT34" i="1"/>
  <c r="HR34" i="1"/>
  <c r="HP34" i="1"/>
  <c r="HN34" i="1"/>
  <c r="HL34" i="1"/>
  <c r="HJ34" i="1"/>
  <c r="HH34" i="1"/>
  <c r="HF34" i="1"/>
  <c r="HD34" i="1"/>
  <c r="HB34" i="1"/>
  <c r="GZ34" i="1"/>
  <c r="GX34" i="1"/>
  <c r="GV34" i="1"/>
  <c r="GT34" i="1"/>
  <c r="GP34" i="1"/>
  <c r="GN34" i="1"/>
  <c r="GL34" i="1"/>
  <c r="GJ34" i="1"/>
  <c r="GH34" i="1"/>
  <c r="GF34" i="1"/>
  <c r="GD34" i="1"/>
  <c r="GB34" i="1"/>
  <c r="FZ34" i="1"/>
  <c r="FX34" i="1"/>
  <c r="FV34" i="1"/>
  <c r="FT34" i="1"/>
  <c r="EP34" i="1"/>
  <c r="EN34" i="1"/>
  <c r="EJ34" i="1"/>
  <c r="EH34" i="1"/>
  <c r="EF34" i="1"/>
  <c r="ED34" i="1"/>
  <c r="EB34" i="1"/>
  <c r="DZ34" i="1"/>
  <c r="DX34" i="1"/>
  <c r="DV34" i="1"/>
  <c r="DT34" i="1"/>
  <c r="DP34" i="1"/>
  <c r="DF34" i="1"/>
  <c r="DD34" i="1"/>
  <c r="DB34" i="1"/>
  <c r="CZ34" i="1"/>
  <c r="CX34" i="1"/>
  <c r="CV34" i="1"/>
  <c r="CT34" i="1"/>
  <c r="CN34" i="1"/>
  <c r="CL34" i="1"/>
  <c r="CJ34" i="1"/>
  <c r="CH34" i="1"/>
  <c r="CF34" i="1"/>
  <c r="BP34" i="1"/>
  <c r="AP34" i="1"/>
  <c r="AN34" i="1"/>
  <c r="AL34" i="1"/>
  <c r="AJ34" i="1"/>
  <c r="AH34" i="1"/>
  <c r="AF34" i="1"/>
  <c r="AD34" i="1"/>
  <c r="AB34" i="1"/>
  <c r="Z34" i="1"/>
  <c r="X34" i="1"/>
  <c r="V34" i="1"/>
  <c r="T34" i="1"/>
  <c r="P34" i="1"/>
  <c r="N34" i="1"/>
  <c r="L34" i="1"/>
  <c r="J34" i="1"/>
  <c r="H34" i="1"/>
  <c r="F34" i="1"/>
  <c r="JP27" i="1"/>
  <c r="JN27" i="1"/>
  <c r="JL27" i="1"/>
  <c r="JJ27" i="1"/>
  <c r="JH27" i="1"/>
  <c r="JF27" i="1"/>
  <c r="JD27" i="1"/>
  <c r="JB27" i="1"/>
  <c r="IZ27" i="1"/>
  <c r="IX27" i="1"/>
  <c r="IV27" i="1"/>
  <c r="IT27" i="1"/>
  <c r="IP27" i="1"/>
  <c r="IN27" i="1"/>
  <c r="IL27" i="1"/>
  <c r="IJ27" i="1"/>
  <c r="IH27" i="1"/>
  <c r="IF27" i="1"/>
  <c r="ID27" i="1"/>
  <c r="IB27" i="1"/>
  <c r="HZ27" i="1"/>
  <c r="HX27" i="1"/>
  <c r="HV27" i="1"/>
  <c r="HT27" i="1"/>
  <c r="HP27" i="1"/>
  <c r="HN27" i="1"/>
  <c r="HL27" i="1"/>
  <c r="HJ27" i="1"/>
  <c r="HH27" i="1"/>
  <c r="HF27" i="1"/>
  <c r="HD27" i="1"/>
  <c r="HB27" i="1"/>
  <c r="GZ27" i="1"/>
  <c r="GX27" i="1"/>
  <c r="GV27" i="1"/>
  <c r="GT27" i="1"/>
  <c r="GP27" i="1"/>
  <c r="GN27" i="1"/>
  <c r="GL27" i="1"/>
  <c r="GJ27" i="1"/>
  <c r="GH27" i="1"/>
  <c r="GF27" i="1"/>
  <c r="GD27" i="1"/>
  <c r="GB27" i="1"/>
  <c r="FX27" i="1"/>
  <c r="FV27" i="1"/>
  <c r="JR26" i="1"/>
  <c r="JR27" i="1" s="1"/>
  <c r="IR26" i="1"/>
  <c r="IR27" i="1" s="1"/>
  <c r="HR26" i="1"/>
  <c r="HR27" i="1" s="1"/>
  <c r="GR26" i="1"/>
  <c r="GR27" i="1" s="1"/>
  <c r="ER26" i="1"/>
  <c r="DR26" i="1"/>
  <c r="CR26" i="1"/>
  <c r="BR26" i="1"/>
  <c r="JR19" i="1"/>
  <c r="JP19" i="1"/>
  <c r="JN19" i="1"/>
  <c r="JL19" i="1"/>
  <c r="JJ19" i="1"/>
  <c r="JH19" i="1"/>
  <c r="JF19" i="1"/>
  <c r="JD19" i="1"/>
  <c r="JB19" i="1"/>
  <c r="IZ19" i="1"/>
  <c r="IX19" i="1"/>
  <c r="IV19" i="1"/>
  <c r="IR19" i="1"/>
  <c r="IP19" i="1"/>
  <c r="IN19" i="1"/>
  <c r="IL19" i="1"/>
  <c r="IJ19" i="1"/>
  <c r="IH19" i="1"/>
  <c r="IF19" i="1"/>
  <c r="ID19" i="1"/>
  <c r="IB19" i="1"/>
  <c r="HZ19" i="1"/>
  <c r="HX19" i="1"/>
  <c r="HV19" i="1"/>
  <c r="HT19" i="1"/>
  <c r="HR19" i="1"/>
  <c r="HP19" i="1"/>
  <c r="HN19" i="1"/>
  <c r="HL19" i="1"/>
  <c r="HJ19" i="1"/>
  <c r="HH19" i="1"/>
  <c r="HF19" i="1"/>
  <c r="HD19" i="1"/>
  <c r="HB19" i="1"/>
  <c r="GZ19" i="1"/>
  <c r="GX19" i="1"/>
  <c r="GV19" i="1"/>
  <c r="GT19" i="1"/>
  <c r="GR19" i="1"/>
  <c r="GP19" i="1"/>
  <c r="GN19" i="1"/>
  <c r="GL19" i="1"/>
  <c r="GJ19" i="1"/>
  <c r="GH19" i="1"/>
  <c r="GD19" i="1"/>
  <c r="BF19" i="1"/>
  <c r="BD19" i="1"/>
  <c r="BB19" i="1"/>
  <c r="AZ19" i="1"/>
  <c r="AX19" i="1"/>
  <c r="AV19" i="1"/>
  <c r="AT19" i="1"/>
  <c r="AR19" i="1"/>
  <c r="AP19" i="1"/>
  <c r="AN19" i="1"/>
  <c r="AL19" i="1"/>
  <c r="JR18" i="1"/>
  <c r="JP18" i="1"/>
  <c r="JN18" i="1"/>
  <c r="JL18" i="1"/>
  <c r="JJ18" i="1"/>
  <c r="JH18" i="1"/>
  <c r="JF18" i="1"/>
  <c r="JD18" i="1"/>
  <c r="JB18" i="1"/>
  <c r="IZ18" i="1"/>
  <c r="IX18" i="1"/>
  <c r="IV18" i="1"/>
  <c r="IR18" i="1"/>
  <c r="IP18" i="1"/>
  <c r="IN18" i="1"/>
  <c r="IL18" i="1"/>
  <c r="IJ18" i="1"/>
  <c r="IH18" i="1"/>
  <c r="IF18" i="1"/>
  <c r="ID18" i="1"/>
  <c r="IB18" i="1"/>
  <c r="HZ18" i="1"/>
  <c r="HX18" i="1"/>
  <c r="HV18" i="1"/>
  <c r="HT18" i="1"/>
  <c r="HR18" i="1"/>
  <c r="HP18" i="1"/>
  <c r="HN18" i="1"/>
  <c r="HL18" i="1"/>
  <c r="HJ18" i="1"/>
  <c r="HH18" i="1"/>
  <c r="HF18" i="1"/>
  <c r="HD18" i="1"/>
  <c r="HB18" i="1"/>
  <c r="GZ18" i="1"/>
  <c r="GX18" i="1"/>
  <c r="GV18" i="1"/>
  <c r="GT18" i="1"/>
  <c r="GR18" i="1"/>
  <c r="GP18" i="1"/>
  <c r="GN18" i="1"/>
  <c r="GL18" i="1"/>
  <c r="GJ18" i="1"/>
  <c r="GH18" i="1"/>
  <c r="GD18" i="1"/>
  <c r="BB18" i="1"/>
  <c r="AZ18" i="1"/>
  <c r="AT18" i="1"/>
  <c r="AR18" i="1"/>
  <c r="AP18" i="1"/>
  <c r="AN18" i="1"/>
  <c r="JP9" i="1"/>
  <c r="JN9" i="1"/>
  <c r="JL9" i="1"/>
  <c r="JJ9" i="1"/>
  <c r="JH9" i="1"/>
  <c r="JF9" i="1"/>
  <c r="JD9" i="1"/>
  <c r="JB9" i="1"/>
  <c r="IZ9" i="1"/>
  <c r="IX9" i="1"/>
  <c r="IV9" i="1"/>
  <c r="IT9" i="1"/>
  <c r="IR9" i="1"/>
  <c r="IP9" i="1"/>
  <c r="IN9" i="1"/>
  <c r="IL9" i="1"/>
  <c r="IJ9" i="1"/>
  <c r="IH9" i="1"/>
  <c r="IF9" i="1"/>
  <c r="ID9" i="1"/>
  <c r="IB9" i="1"/>
  <c r="HZ9" i="1"/>
  <c r="HX9" i="1"/>
  <c r="HV9" i="1"/>
  <c r="HH9" i="1"/>
  <c r="HF9" i="1"/>
  <c r="HD9" i="1"/>
  <c r="HB9" i="1"/>
  <c r="GZ9" i="1"/>
  <c r="GN9" i="1"/>
  <c r="GL9" i="1"/>
  <c r="GJ9" i="1"/>
  <c r="GH9" i="1"/>
  <c r="GD9" i="1"/>
  <c r="GB9" i="1"/>
  <c r="FZ9" i="1"/>
  <c r="FX9" i="1"/>
  <c r="JR8" i="1"/>
  <c r="JR9" i="1" s="1"/>
  <c r="HJ8" i="1"/>
  <c r="GZ8" i="1"/>
  <c r="GP8" i="1"/>
  <c r="GF8" i="1"/>
  <c r="GF9" i="1" s="1"/>
  <c r="FV8" i="1"/>
  <c r="FF8" i="1"/>
  <c r="FD8" i="1"/>
  <c r="AT50" i="2" l="1"/>
  <c r="AR50" i="2"/>
  <c r="AP50" i="2"/>
  <c r="AX49" i="2"/>
  <c r="AX50" i="2"/>
  <c r="AV50" i="2"/>
  <c r="AR69" i="2"/>
  <c r="AR80" i="2" s="1"/>
  <c r="AX37" i="2"/>
  <c r="AX38" i="2"/>
  <c r="AX26" i="2"/>
  <c r="AD49" i="2"/>
  <c r="AL50" i="2"/>
  <c r="AF50" i="2"/>
  <c r="AH50" i="2"/>
  <c r="GT46" i="1"/>
  <c r="HJ46" i="1"/>
  <c r="IJ58" i="1"/>
  <c r="JB58" i="1"/>
  <c r="FR90" i="1"/>
  <c r="IR34" i="1"/>
  <c r="CR57" i="1"/>
  <c r="JF58" i="1"/>
  <c r="GZ46" i="1"/>
  <c r="HP46" i="1"/>
  <c r="IH46" i="1"/>
  <c r="JP46" i="1"/>
  <c r="HZ58" i="1"/>
  <c r="IB58" i="1"/>
  <c r="HJ9" i="1"/>
  <c r="HD46" i="1"/>
  <c r="GV58" i="1"/>
  <c r="HL58" i="1"/>
  <c r="GP9" i="1"/>
  <c r="GR36" i="1"/>
  <c r="HX46" i="1"/>
  <c r="IN46" i="1"/>
  <c r="JF46" i="1"/>
  <c r="FL8" i="1"/>
  <c r="FV9" i="1" s="1"/>
  <c r="DR34" i="1"/>
  <c r="DR45" i="1"/>
  <c r="JD46" i="1"/>
  <c r="HD58" i="1"/>
  <c r="HV58" i="1"/>
  <c r="IL58" i="1"/>
  <c r="JD58" i="1"/>
  <c r="AR34" i="1"/>
  <c r="AR45" i="1"/>
  <c r="HB46" i="1"/>
  <c r="JB46" i="1"/>
  <c r="CN58" i="1"/>
  <c r="HF58" i="1"/>
  <c r="IX58" i="1"/>
  <c r="JN58" i="1"/>
  <c r="JR90" i="1"/>
  <c r="HJ58" i="1"/>
  <c r="HV46" i="1"/>
  <c r="IL46" i="1"/>
  <c r="IH58" i="1"/>
  <c r="CJ58" i="1"/>
  <c r="HF46" i="1"/>
  <c r="HB58" i="1"/>
  <c r="HR57" i="1"/>
  <c r="HR58" i="1" s="1"/>
  <c r="IT58" i="1"/>
  <c r="JJ58" i="1"/>
  <c r="IP58" i="1"/>
  <c r="JH46" i="1"/>
  <c r="BR57" i="1"/>
  <c r="DR57" i="1"/>
  <c r="ID58" i="1"/>
  <c r="IV58" i="1"/>
  <c r="JL58" i="1"/>
  <c r="IB46" i="1"/>
  <c r="IT46" i="1"/>
  <c r="JJ46" i="1"/>
  <c r="GT58" i="1"/>
  <c r="IR45" i="1"/>
  <c r="IR46" i="1" s="1"/>
  <c r="JR36" i="1"/>
  <c r="JR57" i="1"/>
  <c r="JR58" i="1" s="1"/>
  <c r="GB58" i="1"/>
  <c r="HH58" i="1"/>
  <c r="HX58" i="1"/>
  <c r="IN58" i="1"/>
  <c r="HR45" i="1"/>
  <c r="HR46" i="1" s="1"/>
  <c r="GR57" i="1"/>
  <c r="GR58" i="1" s="1"/>
  <c r="JR45" i="1"/>
  <c r="JR46" i="1" s="1"/>
  <c r="IR57" i="1"/>
  <c r="IR58" i="1" s="1"/>
  <c r="GR45" i="1"/>
  <c r="GR46" i="1" s="1"/>
  <c r="AF38" i="2"/>
  <c r="AH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外務省</author>
  </authors>
  <commentList>
    <comment ref="C14" authorId="0" shapeId="0" xr:uid="{1219BDAE-B16C-4B53-9BFE-43CD87ACB9C3}">
      <text>
        <r>
          <rPr>
            <b/>
            <sz val="9"/>
            <color indexed="81"/>
            <rFont val="ＭＳ Ｐゴシック"/>
            <family val="3"/>
            <charset val="128"/>
          </rPr>
          <t>外務省:</t>
        </r>
        <r>
          <rPr>
            <sz val="9"/>
            <color indexed="81"/>
            <rFont val="ＭＳ Ｐゴシック"/>
            <family val="3"/>
            <charset val="128"/>
          </rPr>
          <t xml:space="preserve">
Indice de Precios / 
Cuadro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外務省</author>
    <author>Administrator</author>
  </authors>
  <commentList>
    <comment ref="C6" authorId="0" shapeId="0" xr:uid="{38D86A7E-B754-485E-A799-36BD8D0D60C6}">
      <text>
        <r>
          <rPr>
            <sz val="9"/>
            <color indexed="81"/>
            <rFont val="ＭＳ Ｐゴシック"/>
            <family val="3"/>
            <charset val="128"/>
          </rPr>
          <t>Indice de Precios / 
Cuadro 1</t>
        </r>
      </text>
    </comment>
    <comment ref="B9" authorId="1" shapeId="0" xr:uid="{6FFB3106-89A6-4DBE-9D5F-80C13E4396F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Total
En base a 2013
(2013=100.0)
</t>
        </r>
      </text>
    </comment>
    <comment ref="B10" authorId="1" shapeId="0" xr:uid="{33761E36-1348-4757-97FD-51E5FB4A8884}">
      <text>
        <r>
          <rPr>
            <b/>
            <sz val="9"/>
            <color indexed="81"/>
            <rFont val="MS P ゴシック"/>
            <family val="3"/>
            <charset val="128"/>
          </rPr>
          <t>Compararación 
contra año pasado</t>
        </r>
      </text>
    </comment>
    <comment ref="B11" authorId="1" shapeId="0" xr:uid="{A3A6039B-1D38-4AC3-B824-FAED6B2DB2F7}">
      <text>
        <r>
          <rPr>
            <b/>
            <sz val="9"/>
            <color indexed="81"/>
            <rFont val="MS P ゴシック"/>
            <family val="3"/>
            <charset val="128"/>
          </rPr>
          <t>Comparación
contra mes pasado</t>
        </r>
      </text>
    </comment>
    <comment ref="D13" authorId="1" shapeId="0" xr:uid="{1646BEAE-92E8-4A70-9632-0075B99BBDD0}">
      <text>
        <r>
          <rPr>
            <b/>
            <sz val="9"/>
            <color indexed="81"/>
            <rFont val="MS P ゴシック"/>
            <family val="3"/>
            <charset val="128"/>
          </rPr>
          <t>INEC</t>
        </r>
      </text>
    </comment>
    <comment ref="C15" authorId="1" shapeId="0" xr:uid="{1268AA60-5AFB-416F-B8E2-BA648859D230}">
      <text>
        <r>
          <rPr>
            <b/>
            <sz val="9"/>
            <color indexed="81"/>
            <rFont val="MS P ゴシック"/>
            <family val="3"/>
            <charset val="128"/>
          </rPr>
          <t>Número de la venta de carro nuevo</t>
        </r>
      </text>
    </comment>
    <comment ref="AT16" authorId="1" shapeId="0" xr:uid="{073CB860-1514-49AE-B17C-3BCD9E5BBEA0}">
      <text>
        <r>
          <rPr>
            <b/>
            <sz val="9"/>
            <color indexed="81"/>
            <rFont val="MS P ゴシック"/>
            <family val="3"/>
            <charset val="128"/>
          </rPr>
          <t>Unidad</t>
        </r>
      </text>
    </comment>
    <comment ref="AX17" authorId="1" shapeId="0" xr:uid="{3E184E07-2009-4DFD-8268-BD6216F8DF20}">
      <text>
        <r>
          <rPr>
            <b/>
            <sz val="9"/>
            <color indexed="81"/>
            <rFont val="MS P ゴシック"/>
            <family val="3"/>
            <charset val="128"/>
          </rPr>
          <t>Total de este año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8" authorId="1" shapeId="0" xr:uid="{2D522B89-747A-497E-A829-EC54ABC7C168}">
      <text>
        <r>
          <rPr>
            <b/>
            <sz val="9"/>
            <color indexed="81"/>
            <rFont val="MS P ゴシック"/>
            <family val="3"/>
            <charset val="128"/>
          </rPr>
          <t>Número</t>
        </r>
      </text>
    </comment>
    <comment ref="B19" authorId="1" shapeId="0" xr:uid="{60143E7A-3F92-48DC-B1E2-BC954B657FD6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</text>
    </comment>
    <comment ref="B23" authorId="1" shapeId="0" xr:uid="{35A0EC86-F95F-4346-9D5C-B48D100BA8B0}">
      <text>
        <r>
          <rPr>
            <b/>
            <sz val="9"/>
            <color indexed="81"/>
            <rFont val="MS P ゴシック"/>
            <family val="3"/>
            <charset val="128"/>
          </rPr>
          <t>Balance de Comercio exterior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24" authorId="1" shapeId="0" xr:uid="{8F644316-5891-405A-B453-261BF73546B4}">
      <text>
        <r>
          <rPr>
            <b/>
            <sz val="9"/>
            <color indexed="81"/>
            <rFont val="MS P ゴシック"/>
            <family val="3"/>
            <charset val="128"/>
          </rPr>
          <t>Unidad:un millón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X25" authorId="1" shapeId="0" xr:uid="{3CC9AA9F-4C25-4EC0-8CDC-0368A4D70AFC}">
      <text>
        <r>
          <rPr>
            <b/>
            <sz val="9"/>
            <color indexed="81"/>
            <rFont val="MS P ゴシック"/>
            <family val="3"/>
            <charset val="128"/>
          </rPr>
          <t>Total de este año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6" authorId="1" shapeId="0" xr:uid="{CC179038-157C-410F-8C43-AC8DFD57C1B4}">
      <text>
        <r>
          <rPr>
            <b/>
            <sz val="9"/>
            <color indexed="81"/>
            <rFont val="MS P ゴシック"/>
            <family val="3"/>
            <charset val="128"/>
          </rPr>
          <t>Balance (a)-(b)</t>
        </r>
      </text>
    </comment>
    <comment ref="B27" authorId="1" shapeId="0" xr:uid="{60688569-4681-4F3E-8AD6-B1DA49E1BA73}">
      <text>
        <r>
          <rPr>
            <b/>
            <sz val="9"/>
            <color indexed="81"/>
            <rFont val="MS P ゴシック"/>
            <family val="3"/>
            <charset val="128"/>
          </rPr>
          <t>Exportación (FOB)</t>
        </r>
      </text>
    </comment>
    <comment ref="B28" authorId="1" shapeId="0" xr:uid="{B428056E-45DA-4C08-9142-C1893F0EB7A3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(Exportación)
contra año pasado</t>
        </r>
      </text>
    </comment>
    <comment ref="B29" authorId="1" shapeId="0" xr:uid="{FDE909F5-F351-45B5-9CBF-61409AB586CC}">
      <text>
        <r>
          <rPr>
            <b/>
            <sz val="9"/>
            <color indexed="81"/>
            <rFont val="MS P ゴシック"/>
            <family val="3"/>
            <charset val="128"/>
          </rPr>
          <t>Importación(CIF)</t>
        </r>
      </text>
    </comment>
    <comment ref="B30" authorId="1" shapeId="0" xr:uid="{2452B116-B1EF-4CEE-A3C4-18FC567EA763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(Importación)
contra año pasad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1" shapeId="0" xr:uid="{7911ED5A-E616-446B-BA4D-46A75E5C730E}">
      <text>
        <r>
          <rPr>
            <b/>
            <sz val="9"/>
            <color indexed="81"/>
            <rFont val="MS P ゴシック"/>
            <family val="3"/>
            <charset val="128"/>
          </rPr>
          <t>Suma de cmerico exterior en Zona Libre de Colón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35" authorId="1" shapeId="0" xr:uid="{0B681026-9E54-4F5B-B02A-6AE7AE2D12BC}">
      <text>
        <r>
          <rPr>
            <b/>
            <sz val="9"/>
            <color indexed="81"/>
            <rFont val="MS P ゴシック"/>
            <family val="3"/>
            <charset val="128"/>
          </rPr>
          <t>Unidad:un millón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7" authorId="1" shapeId="0" xr:uid="{EAD66B41-A4D3-471D-8E8C-58E0A3E84A75}">
      <text>
        <r>
          <rPr>
            <b/>
            <sz val="9"/>
            <color indexed="81"/>
            <rFont val="MS P ゴシック"/>
            <family val="3"/>
            <charset val="128"/>
          </rPr>
          <t>Total (a)+(b)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8" authorId="1" shapeId="0" xr:uid="{22BBA639-465C-48DD-BCB3-A78BCA5441E9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9" authorId="1" shapeId="0" xr:uid="{7CC294BF-8E09-4A59-AF48-5276866016D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Importación (CIF)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0" authorId="1" shapeId="0" xr:uid="{884F3F35-8F2D-4587-93C2-276DCC116C3D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(Importación)
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1" authorId="1" shapeId="0" xr:uid="{1F65836E-E91E-4926-95A1-455F11AAB33F}">
      <text>
        <r>
          <rPr>
            <b/>
            <sz val="9"/>
            <color indexed="81"/>
            <rFont val="MS P ゴシック"/>
            <family val="3"/>
            <charset val="128"/>
          </rPr>
          <t>Exportación (FOB)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2" authorId="1" shapeId="0" xr:uid="{430A3752-5DF5-4C94-84D7-3C3B665CB7FF}">
      <text>
        <r>
          <rPr>
            <b/>
            <sz val="9"/>
            <color indexed="81"/>
            <rFont val="MS P ゴシック"/>
            <family val="3"/>
            <charset val="128"/>
          </rPr>
          <t>Índice de incremento (Exportación)
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6" authorId="1" shapeId="0" xr:uid="{BE228599-4573-4389-95A3-AF2AEE1FD5E8}">
      <text>
        <r>
          <rPr>
            <b/>
            <sz val="9"/>
            <color indexed="81"/>
            <rFont val="MS P ゴシック"/>
            <family val="3"/>
            <charset val="128"/>
          </rPr>
          <t>Construcción
Suma de permitido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47" authorId="1" shapeId="0" xr:uid="{F67ADA78-4AFA-4698-B045-10C44C522EDC}">
      <text>
        <r>
          <rPr>
            <b/>
            <sz val="9"/>
            <color indexed="81"/>
            <rFont val="MS P ゴシック"/>
            <family val="3"/>
            <charset val="128"/>
          </rPr>
          <t>Unidad:un millón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9" authorId="1" shapeId="0" xr:uid="{6D4EEA02-57D3-4ED4-843D-08E4EEA0088B}">
      <text>
        <r>
          <rPr>
            <b/>
            <sz val="9"/>
            <color indexed="81"/>
            <rFont val="MS P ゴシック"/>
            <family val="3"/>
            <charset val="128"/>
          </rPr>
          <t>Total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0" authorId="1" shapeId="0" xr:uid="{D4183EE5-A39C-4E1A-9553-EFF5E4DDBD03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1" authorId="1" shapeId="0" xr:uid="{DB89675E-4465-4060-AE9D-48509D0B9CE0}">
      <text>
        <r>
          <rPr>
            <b/>
            <sz val="9"/>
            <color indexed="81"/>
            <rFont val="MS P ゴシック"/>
            <family val="3"/>
            <charset val="128"/>
          </rPr>
          <t>Residence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2" authorId="1" shapeId="0" xr:uid="{AD41F1AD-9DCB-4CEB-81FD-DA4548A87B4D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 (Residence)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3" authorId="1" shapeId="0" xr:uid="{E7944098-81B7-4DB2-86E7-CB33D720B0DB}">
      <text>
        <r>
          <rPr>
            <b/>
            <sz val="9"/>
            <color indexed="81"/>
            <rFont val="MS P ゴシック"/>
            <family val="3"/>
            <charset val="128"/>
          </rPr>
          <t>Non residence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1" shapeId="0" xr:uid="{F46EC8E2-F2E3-4B94-A7E1-CA04C7FDE3F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Comparacipón contra año pasado (Non residence)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9" authorId="1" shapeId="0" xr:uid="{78852807-3107-4CDE-B0DA-DFE39B860A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Número del manejo de contenadores.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T60" authorId="1" shapeId="0" xr:uid="{445742C0-0665-42D5-93D7-EAB95D90271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TEU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2" authorId="1" shapeId="0" xr:uid="{688CD594-9987-484D-911B-2A622E1468E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Número del manejo de contenadores.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3" authorId="1" shapeId="0" xr:uid="{917DA6C5-C076-401B-AC3B-E3C72A8CA35F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</text>
    </comment>
    <comment ref="AR68" authorId="1" shapeId="0" xr:uid="{E8611DD1-CA74-453F-8A28-71441F763F01}">
      <text>
        <r>
          <rPr>
            <b/>
            <sz val="9"/>
            <color indexed="81"/>
            <rFont val="MS P ゴシック"/>
            <family val="3"/>
            <charset val="128"/>
          </rPr>
          <t>Unidad:Unit o ton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0" authorId="1" shapeId="0" xr:uid="{B3481CD2-466C-42A6-93E3-7E27CE713F2E}">
      <text>
        <r>
          <rPr>
            <b/>
            <sz val="9"/>
            <color indexed="81"/>
            <rFont val="MS P ゴシック"/>
            <family val="3"/>
            <charset val="128"/>
          </rPr>
          <t>Número de barcos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1" authorId="1" shapeId="0" xr:uid="{E8AE0AF2-7F4C-4EE5-9483-A80618927016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2" authorId="1" shapeId="0" xr:uid="{2A1FE15A-A995-4AEC-8247-A5F2C68DD5CF}">
      <text>
        <r>
          <rPr>
            <b/>
            <sz val="9"/>
            <color indexed="81"/>
            <rFont val="MS P ゴシック"/>
            <family val="3"/>
            <charset val="128"/>
          </rPr>
          <t>Peso bruto de cargo (unidad:mil ton)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3" authorId="1" shapeId="0" xr:uid="{9BAEBBBF-5AA3-40E9-9CDF-735FA530872F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81" authorId="1" shapeId="0" xr:uid="{D125FDAE-BE2E-4D35-8868-D881C3A48840}">
      <text>
        <r>
          <rPr>
            <b/>
            <sz val="9"/>
            <color indexed="81"/>
            <rFont val="MS P ゴシック"/>
            <family val="3"/>
            <charset val="128"/>
          </rPr>
          <t>Suma de turismo (Unidad:mil personas)</t>
        </r>
      </text>
    </comment>
    <comment ref="B82" authorId="1" shapeId="0" xr:uid="{96DA9D80-82AF-4948-9328-328C3AF048A0}">
      <text>
        <r>
          <rPr>
            <b/>
            <sz val="9"/>
            <color indexed="81"/>
            <rFont val="MS P ゴシック"/>
            <family val="3"/>
            <charset val="128"/>
          </rPr>
          <t>Comparacipón contra año pasado</t>
        </r>
      </text>
    </comment>
  </commentList>
</comments>
</file>

<file path=xl/sharedStrings.xml><?xml version="1.0" encoding="utf-8"?>
<sst xmlns="http://schemas.openxmlformats.org/spreadsheetml/2006/main" count="474" uniqueCount="151">
  <si>
    <t>GDP</t>
    <phoneticPr fontId="5"/>
  </si>
  <si>
    <t>単位：百万ドル</t>
    <rPh sb="0" eb="2">
      <t>タンイ</t>
    </rPh>
    <rPh sb="3" eb="5">
      <t>ヒャクマン</t>
    </rPh>
    <phoneticPr fontId="5"/>
  </si>
  <si>
    <t>2012年Q1</t>
    <rPh sb="4" eb="5">
      <t>ネン</t>
    </rPh>
    <phoneticPr fontId="5"/>
  </si>
  <si>
    <t>2012年Q2</t>
    <rPh sb="4" eb="5">
      <t>ネン</t>
    </rPh>
    <phoneticPr fontId="5"/>
  </si>
  <si>
    <t>2012年Q3</t>
    <rPh sb="4" eb="5">
      <t>ネン</t>
    </rPh>
    <phoneticPr fontId="5"/>
  </si>
  <si>
    <t>2012年Q4</t>
    <rPh sb="4" eb="5">
      <t>ネン</t>
    </rPh>
    <phoneticPr fontId="5"/>
  </si>
  <si>
    <t>2012年累計</t>
    <phoneticPr fontId="5"/>
  </si>
  <si>
    <t>2013年Q1</t>
    <rPh sb="4" eb="5">
      <t>ネン</t>
    </rPh>
    <phoneticPr fontId="5"/>
  </si>
  <si>
    <t>2013年Q2</t>
    <rPh sb="4" eb="5">
      <t>ネン</t>
    </rPh>
    <phoneticPr fontId="5"/>
  </si>
  <si>
    <t>2013年Q3</t>
    <rPh sb="4" eb="5">
      <t>ネン</t>
    </rPh>
    <phoneticPr fontId="5"/>
  </si>
  <si>
    <t>2013年Q4</t>
    <rPh sb="4" eb="5">
      <t>ネン</t>
    </rPh>
    <phoneticPr fontId="5"/>
  </si>
  <si>
    <t>2013年累計</t>
  </si>
  <si>
    <t>2014年Q1</t>
  </si>
  <si>
    <t>2014年Q2</t>
  </si>
  <si>
    <t>2014年Q3</t>
  </si>
  <si>
    <t>2014年Q4</t>
  </si>
  <si>
    <t>2014年累計</t>
    <rPh sb="4" eb="5">
      <t>ネン</t>
    </rPh>
    <rPh sb="5" eb="7">
      <t>ルイケイ</t>
    </rPh>
    <phoneticPr fontId="5"/>
  </si>
  <si>
    <t>2015年Q1</t>
  </si>
  <si>
    <t>2015年Q2</t>
  </si>
  <si>
    <t>2015年Q3</t>
  </si>
  <si>
    <t>2015年Q4</t>
  </si>
  <si>
    <t>2015年累計</t>
    <rPh sb="4" eb="5">
      <t>ネン</t>
    </rPh>
    <rPh sb="5" eb="7">
      <t>ルイケイ</t>
    </rPh>
    <phoneticPr fontId="5"/>
  </si>
  <si>
    <t>2016年Q1</t>
  </si>
  <si>
    <t>2016年Q2</t>
  </si>
  <si>
    <t>2016年Q3</t>
  </si>
  <si>
    <t>2016年Q4</t>
  </si>
  <si>
    <t>2016年累計</t>
    <rPh sb="4" eb="5">
      <t>ネン</t>
    </rPh>
    <rPh sb="5" eb="7">
      <t>ルイケイ</t>
    </rPh>
    <phoneticPr fontId="5"/>
  </si>
  <si>
    <t>2017年Q1</t>
  </si>
  <si>
    <t>2017年Q2</t>
  </si>
  <si>
    <t>2017年Q3</t>
  </si>
  <si>
    <t>2017年Q4</t>
  </si>
  <si>
    <t>2017年累計</t>
  </si>
  <si>
    <t>2018年Q1</t>
  </si>
  <si>
    <t>2018年Q2</t>
  </si>
  <si>
    <t>2018年Q3</t>
  </si>
  <si>
    <t>2018年Q4</t>
  </si>
  <si>
    <t>2018年累計</t>
  </si>
  <si>
    <t>2019年Q1</t>
  </si>
  <si>
    <t>2019年Q2</t>
  </si>
  <si>
    <t>2019年Q3</t>
  </si>
  <si>
    <t>2019年Q4</t>
  </si>
  <si>
    <t>2019年累計</t>
  </si>
  <si>
    <t>2020年Q1</t>
  </si>
  <si>
    <t>2020年Q2</t>
  </si>
  <si>
    <t>2020年Q3</t>
  </si>
  <si>
    <t>2020年Q4</t>
  </si>
  <si>
    <t>2020年累計</t>
  </si>
  <si>
    <t>2021年Q1</t>
    <phoneticPr fontId="5"/>
  </si>
  <si>
    <t>2021年Q2</t>
    <phoneticPr fontId="5"/>
  </si>
  <si>
    <t>2021年Q3</t>
  </si>
  <si>
    <t>2021年Q4</t>
  </si>
  <si>
    <t>2021年累計</t>
    <phoneticPr fontId="5"/>
  </si>
  <si>
    <t>2022年Q1</t>
    <phoneticPr fontId="5"/>
  </si>
  <si>
    <t>2022年Q2</t>
  </si>
  <si>
    <t>2022年Q3</t>
  </si>
  <si>
    <t>2022年Q4</t>
  </si>
  <si>
    <t>2022年累計</t>
    <phoneticPr fontId="5"/>
  </si>
  <si>
    <t>2023年Q1</t>
    <phoneticPr fontId="5"/>
  </si>
  <si>
    <t>2023年Q2</t>
  </si>
  <si>
    <t>2023年Q3</t>
  </si>
  <si>
    <t>2023年Q4</t>
  </si>
  <si>
    <t>2023年累計</t>
    <phoneticPr fontId="5"/>
  </si>
  <si>
    <t>GDP（実質、基準年　2018年）</t>
    <rPh sb="4" eb="6">
      <t>ジッシツ</t>
    </rPh>
    <rPh sb="7" eb="9">
      <t>キジュン</t>
    </rPh>
    <rPh sb="9" eb="10">
      <t>トシ</t>
    </rPh>
    <rPh sb="15" eb="16">
      <t>トシ</t>
    </rPh>
    <phoneticPr fontId="5"/>
  </si>
  <si>
    <t>GDP成長率（実質）</t>
    <rPh sb="3" eb="6">
      <t>セイチョウリツ</t>
    </rPh>
    <rPh sb="7" eb="9">
      <t>ジッシツ</t>
    </rPh>
    <phoneticPr fontId="5"/>
  </si>
  <si>
    <t>N/A</t>
    <phoneticPr fontId="5"/>
  </si>
  <si>
    <t>…</t>
    <phoneticPr fontId="5"/>
  </si>
  <si>
    <t>注1：</t>
  </si>
  <si>
    <t>[…]が未発表又はN/A</t>
    <phoneticPr fontId="5"/>
  </si>
  <si>
    <t>注2：</t>
    <phoneticPr fontId="5"/>
  </si>
  <si>
    <t>第四半期GDP額及びその伸び率が本館経済班の推定。</t>
    <rPh sb="0" eb="4">
      <t>ダイシハンキ</t>
    </rPh>
    <rPh sb="7" eb="8">
      <t>ガク</t>
    </rPh>
    <rPh sb="8" eb="9">
      <t>オヨ</t>
    </rPh>
    <rPh sb="12" eb="13">
      <t>ノ</t>
    </rPh>
    <rPh sb="14" eb="15">
      <t>リツ</t>
    </rPh>
    <rPh sb="16" eb="18">
      <t>ホンカン</t>
    </rPh>
    <rPh sb="18" eb="21">
      <t>ケイザイハン</t>
    </rPh>
    <rPh sb="22" eb="24">
      <t>スイテイ</t>
    </rPh>
    <phoneticPr fontId="5"/>
  </si>
  <si>
    <t>[…]が未発表又はN/A</t>
  </si>
  <si>
    <t>出所：</t>
    <rPh sb="0" eb="2">
      <t>シュッショ</t>
    </rPh>
    <phoneticPr fontId="5"/>
  </si>
  <si>
    <t>会計検査院</t>
    <rPh sb="0" eb="2">
      <t>カイケイ</t>
    </rPh>
    <rPh sb="2" eb="4">
      <t>ケンサ</t>
    </rPh>
    <rPh sb="4" eb="5">
      <t>イン</t>
    </rPh>
    <phoneticPr fontId="5"/>
  </si>
  <si>
    <t>消費者物価指数</t>
    <rPh sb="0" eb="3">
      <t>ショウヒシャ</t>
    </rPh>
    <rPh sb="3" eb="5">
      <t>ブッカ</t>
    </rPh>
    <rPh sb="5" eb="7">
      <t>シスウ</t>
    </rPh>
    <phoneticPr fontId="5"/>
  </si>
  <si>
    <t>総合</t>
    <rPh sb="0" eb="2">
      <t>ソウゴウ</t>
    </rPh>
    <phoneticPr fontId="5"/>
  </si>
  <si>
    <t>前年比増減率</t>
  </si>
  <si>
    <t>前月比増減率</t>
  </si>
  <si>
    <t>注：</t>
    <rPh sb="0" eb="1">
      <t>チュウ</t>
    </rPh>
    <phoneticPr fontId="5"/>
  </si>
  <si>
    <t>基準値（100）は2013年。</t>
    <phoneticPr fontId="5"/>
  </si>
  <si>
    <t xml:space="preserve"> </t>
  </si>
  <si>
    <t>国内新車販売台数</t>
  </si>
  <si>
    <t>年初来累計</t>
    <rPh sb="0" eb="3">
      <t>ネンショライ</t>
    </rPh>
    <rPh sb="3" eb="5">
      <t>ルイケイ</t>
    </rPh>
    <phoneticPr fontId="5"/>
  </si>
  <si>
    <t>年初来累計</t>
  </si>
  <si>
    <t>販売台数</t>
    <rPh sb="0" eb="2">
      <t>ハンバイ</t>
    </rPh>
    <rPh sb="2" eb="4">
      <t>ダイスウ</t>
    </rPh>
    <phoneticPr fontId="5"/>
  </si>
  <si>
    <t>前年比増減率</t>
    <rPh sb="0" eb="2">
      <t>ゼンネン</t>
    </rPh>
    <rPh sb="2" eb="3">
      <t>ヒ</t>
    </rPh>
    <rPh sb="3" eb="5">
      <t>ゾウゲン</t>
    </rPh>
    <rPh sb="5" eb="6">
      <t>リツ</t>
    </rPh>
    <phoneticPr fontId="5"/>
  </si>
  <si>
    <t>7..4%</t>
  </si>
  <si>
    <t>パナマ自動車販売協会（ADAP) / 会計検査院</t>
    <rPh sb="3" eb="6">
      <t>ジドウシャ</t>
    </rPh>
    <rPh sb="6" eb="8">
      <t>ハンバイ</t>
    </rPh>
    <rPh sb="8" eb="10">
      <t>キョウカイ</t>
    </rPh>
    <rPh sb="19" eb="21">
      <t>カイケイ</t>
    </rPh>
    <rPh sb="21" eb="23">
      <t>ケンサ</t>
    </rPh>
    <rPh sb="23" eb="24">
      <t>イン</t>
    </rPh>
    <phoneticPr fontId="5"/>
  </si>
  <si>
    <t>貿易収支</t>
    <rPh sb="0" eb="2">
      <t>ボウエキ</t>
    </rPh>
    <rPh sb="2" eb="4">
      <t>シュウシ</t>
    </rPh>
    <phoneticPr fontId="5"/>
  </si>
  <si>
    <t>貿易収支 (a-b)</t>
    <rPh sb="0" eb="2">
      <t>ボウエキ</t>
    </rPh>
    <rPh sb="2" eb="4">
      <t>シュウシ</t>
    </rPh>
    <phoneticPr fontId="5"/>
  </si>
  <si>
    <t>(a)輸出（FOB）</t>
    <rPh sb="3" eb="5">
      <t>ユシュツ</t>
    </rPh>
    <phoneticPr fontId="5"/>
  </si>
  <si>
    <t>前年比増減率（輸出）</t>
    <rPh sb="0" eb="3">
      <t>ゼンネンヒ</t>
    </rPh>
    <rPh sb="3" eb="5">
      <t>ゾウゲン</t>
    </rPh>
    <rPh sb="5" eb="6">
      <t>リツ</t>
    </rPh>
    <rPh sb="7" eb="9">
      <t>ユシュツ</t>
    </rPh>
    <phoneticPr fontId="5"/>
  </si>
  <si>
    <t>(b)輸入（CIF）</t>
    <rPh sb="3" eb="5">
      <t>ユニュウ</t>
    </rPh>
    <phoneticPr fontId="5"/>
  </si>
  <si>
    <t>前年比増減率（輸入）</t>
    <rPh sb="0" eb="3">
      <t>ゼンネンヒ</t>
    </rPh>
    <rPh sb="3" eb="5">
      <t>ゾウゲン</t>
    </rPh>
    <rPh sb="5" eb="6">
      <t>リツ</t>
    </rPh>
    <rPh sb="7" eb="9">
      <t>ユニュウ</t>
    </rPh>
    <phoneticPr fontId="5"/>
  </si>
  <si>
    <t>コロン・フリーゾーン取扱高</t>
    <rPh sb="10" eb="12">
      <t>トリアツカイ</t>
    </rPh>
    <rPh sb="12" eb="13">
      <t>ダカ</t>
    </rPh>
    <phoneticPr fontId="5"/>
  </si>
  <si>
    <t>合計 (a+b)</t>
    <rPh sb="0" eb="2">
      <t>ゴウケイ</t>
    </rPh>
    <phoneticPr fontId="5"/>
  </si>
  <si>
    <t>前年比増減率（合計）</t>
    <rPh sb="0" eb="3">
      <t>ゼンネンヒ</t>
    </rPh>
    <rPh sb="3" eb="5">
      <t>ゾウゲン</t>
    </rPh>
    <rPh sb="5" eb="6">
      <t>リツ</t>
    </rPh>
    <rPh sb="7" eb="9">
      <t>ゴウケイ</t>
    </rPh>
    <phoneticPr fontId="5"/>
  </si>
  <si>
    <t>(a)うち、輸入（CIF）</t>
    <rPh sb="6" eb="8">
      <t>ユニュウ</t>
    </rPh>
    <phoneticPr fontId="5"/>
  </si>
  <si>
    <t>(b)うち、再輸出（FOB）</t>
    <rPh sb="6" eb="7">
      <t>サイ</t>
    </rPh>
    <rPh sb="7" eb="9">
      <t>ユシュツ</t>
    </rPh>
    <phoneticPr fontId="5"/>
  </si>
  <si>
    <t>前年比増減率（再輸出）</t>
    <rPh sb="0" eb="3">
      <t>ゼンネンヒ</t>
    </rPh>
    <rPh sb="3" eb="5">
      <t>ゾウゲン</t>
    </rPh>
    <rPh sb="5" eb="6">
      <t>リツ</t>
    </rPh>
    <rPh sb="7" eb="10">
      <t>サイユシュツ</t>
    </rPh>
    <phoneticPr fontId="5"/>
  </si>
  <si>
    <t xml:space="preserve">建設許可件金額 （都市部/評価価格ベース） </t>
    <rPh sb="5" eb="7">
      <t>キンガク</t>
    </rPh>
    <phoneticPr fontId="5"/>
  </si>
  <si>
    <t>合計</t>
    <rPh sb="0" eb="2">
      <t>ゴウケイ</t>
    </rPh>
    <phoneticPr fontId="5"/>
  </si>
  <si>
    <t>(a)うち、住宅</t>
    <rPh sb="6" eb="8">
      <t>ジュウタク</t>
    </rPh>
    <phoneticPr fontId="5"/>
  </si>
  <si>
    <t>前年比増減率（住宅）</t>
    <rPh sb="0" eb="3">
      <t>ゼンネンヒ</t>
    </rPh>
    <rPh sb="3" eb="5">
      <t>ゾウゲン</t>
    </rPh>
    <rPh sb="5" eb="6">
      <t>リツ</t>
    </rPh>
    <rPh sb="7" eb="9">
      <t>ジュウタク</t>
    </rPh>
    <phoneticPr fontId="5"/>
  </si>
  <si>
    <t>(b)うち、非住宅</t>
    <rPh sb="6" eb="7">
      <t>ヒ</t>
    </rPh>
    <rPh sb="7" eb="9">
      <t>ジュウタク</t>
    </rPh>
    <phoneticPr fontId="5"/>
  </si>
  <si>
    <t>前年比増減率（非住宅）</t>
    <rPh sb="0" eb="3">
      <t>ゼンネンヒ</t>
    </rPh>
    <rPh sb="3" eb="5">
      <t>ゾウゲン</t>
    </rPh>
    <rPh sb="5" eb="6">
      <t>リツ</t>
    </rPh>
    <rPh sb="7" eb="8">
      <t>ヒ</t>
    </rPh>
    <rPh sb="8" eb="10">
      <t>ジュウタク</t>
    </rPh>
    <phoneticPr fontId="5"/>
  </si>
  <si>
    <t>注 1：</t>
    <rPh sb="0" eb="1">
      <t>チュウ</t>
    </rPh>
    <phoneticPr fontId="5"/>
  </si>
  <si>
    <t>増築、修繕を含む。</t>
    <rPh sb="0" eb="2">
      <t>ゾウチク</t>
    </rPh>
    <rPh sb="3" eb="5">
      <t>シュウゼン</t>
    </rPh>
    <rPh sb="6" eb="7">
      <t>フク</t>
    </rPh>
    <phoneticPr fontId="5"/>
  </si>
  <si>
    <t>港湾におけるコンテナ取扱高</t>
  </si>
  <si>
    <t>単位：千TEU</t>
    <rPh sb="0" eb="2">
      <t>タンイ</t>
    </rPh>
    <rPh sb="3" eb="4">
      <t>セン</t>
    </rPh>
    <phoneticPr fontId="5"/>
  </si>
  <si>
    <t>コンテナ取扱高</t>
    <rPh sb="4" eb="6">
      <t>トリアツカイ</t>
    </rPh>
    <rPh sb="6" eb="7">
      <t>タカ</t>
    </rPh>
    <phoneticPr fontId="5"/>
  </si>
  <si>
    <t>前年比増減率</t>
    <rPh sb="0" eb="3">
      <t>ゼンネンヒ</t>
    </rPh>
    <rPh sb="3" eb="5">
      <t>ゾウゲン</t>
    </rPh>
    <rPh sb="5" eb="6">
      <t>リツ</t>
    </rPh>
    <phoneticPr fontId="5"/>
  </si>
  <si>
    <t>海事庁 / 会計検査院</t>
    <rPh sb="0" eb="2">
      <t>カイジ</t>
    </rPh>
    <rPh sb="2" eb="3">
      <t>チョウ</t>
    </rPh>
    <rPh sb="6" eb="8">
      <t>カイケイ</t>
    </rPh>
    <rPh sb="8" eb="10">
      <t>ケンサ</t>
    </rPh>
    <rPh sb="10" eb="11">
      <t>イン</t>
    </rPh>
    <phoneticPr fontId="5"/>
  </si>
  <si>
    <t>パナマ運河通航量</t>
  </si>
  <si>
    <t>単位：隻/千トン</t>
    <rPh sb="0" eb="2">
      <t>タンイ</t>
    </rPh>
    <rPh sb="3" eb="4">
      <t>セキ</t>
    </rPh>
    <rPh sb="5" eb="6">
      <t>セン</t>
    </rPh>
    <phoneticPr fontId="5"/>
  </si>
  <si>
    <t>通航隻数（隻）</t>
    <rPh sb="0" eb="2">
      <t>ツウコウ</t>
    </rPh>
    <rPh sb="2" eb="4">
      <t>セキスウ</t>
    </rPh>
    <rPh sb="5" eb="6">
      <t>セキ</t>
    </rPh>
    <phoneticPr fontId="5"/>
  </si>
  <si>
    <t>通航貨物量（千㌧）*</t>
    <rPh sb="0" eb="2">
      <t>ツウコウ</t>
    </rPh>
    <rPh sb="2" eb="5">
      <t>カモツリョウ</t>
    </rPh>
    <rPh sb="6" eb="7">
      <t>セン</t>
    </rPh>
    <phoneticPr fontId="5"/>
  </si>
  <si>
    <t>*：ロングトン（≒1016kg)</t>
    <phoneticPr fontId="5"/>
  </si>
  <si>
    <t>会計検査院</t>
    <rPh sb="0" eb="2">
      <t>カイケイ</t>
    </rPh>
    <rPh sb="2" eb="5">
      <t>ケンサイン</t>
    </rPh>
    <phoneticPr fontId="5"/>
  </si>
  <si>
    <t>観光客数</t>
    <rPh sb="0" eb="3">
      <t>カンコウキャク</t>
    </rPh>
    <rPh sb="3" eb="4">
      <t>スウ</t>
    </rPh>
    <phoneticPr fontId="5"/>
  </si>
  <si>
    <t>単位：千人</t>
    <rPh sb="0" eb="2">
      <t>タンイ</t>
    </rPh>
    <rPh sb="3" eb="5">
      <t>センニン</t>
    </rPh>
    <phoneticPr fontId="5"/>
  </si>
  <si>
    <t>…</t>
  </si>
  <si>
    <t>クルーズ客等、国内での宿泊を伴わない観光客を含む。</t>
    <rPh sb="4" eb="5">
      <t>キャク</t>
    </rPh>
    <rPh sb="5" eb="6">
      <t>トウ</t>
    </rPh>
    <rPh sb="7" eb="9">
      <t>コクナイ</t>
    </rPh>
    <rPh sb="11" eb="13">
      <t>シュクハク</t>
    </rPh>
    <rPh sb="14" eb="15">
      <t>トモナ</t>
    </rPh>
    <rPh sb="18" eb="21">
      <t>カンコウキャク</t>
    </rPh>
    <rPh sb="22" eb="23">
      <t>フク</t>
    </rPh>
    <phoneticPr fontId="5"/>
  </si>
  <si>
    <t>.</t>
  </si>
  <si>
    <t>注2：[…]が未発表又はN/A</t>
  </si>
  <si>
    <t>ホテル部屋数（パナマ市内のみ）</t>
    <rPh sb="3" eb="5">
      <t>ヘヤ</t>
    </rPh>
    <rPh sb="5" eb="6">
      <t>スウ</t>
    </rPh>
    <rPh sb="10" eb="12">
      <t>シナイ</t>
    </rPh>
    <phoneticPr fontId="5"/>
  </si>
  <si>
    <t>単位：部屋</t>
    <rPh sb="0" eb="2">
      <t>タンイ</t>
    </rPh>
    <rPh sb="3" eb="5">
      <t>ヘヤ</t>
    </rPh>
    <phoneticPr fontId="5"/>
  </si>
  <si>
    <t>年初来平均</t>
    <rPh sb="0" eb="2">
      <t>ネンショ</t>
    </rPh>
    <rPh sb="2" eb="3">
      <t>ライ</t>
    </rPh>
    <rPh sb="3" eb="5">
      <t>ヘイキン</t>
    </rPh>
    <phoneticPr fontId="5"/>
  </si>
  <si>
    <t>年初来平均</t>
  </si>
  <si>
    <t>03/03/.2023</t>
    <phoneticPr fontId="5"/>
  </si>
  <si>
    <t>稼働率 （平均）</t>
  </si>
  <si>
    <t>前年比増減率（稼働率）</t>
    <rPh sb="0" eb="3">
      <t>ゼンネンヒ</t>
    </rPh>
    <rPh sb="3" eb="5">
      <t>ゾウゲン</t>
    </rPh>
    <rPh sb="5" eb="6">
      <t>リツ</t>
    </rPh>
    <rPh sb="7" eb="9">
      <t>カドウ</t>
    </rPh>
    <rPh sb="9" eb="10">
      <t>リツ</t>
    </rPh>
    <phoneticPr fontId="5"/>
  </si>
  <si>
    <t>[ - ]が未発表又はN/A</t>
    <phoneticPr fontId="5"/>
  </si>
  <si>
    <t>パナマ主要経済指標（月次ベース）2023年まで</t>
    <rPh sb="20" eb="21">
      <t>ネン</t>
    </rPh>
    <phoneticPr fontId="5"/>
  </si>
  <si>
    <t>単位：台</t>
    <rPh sb="0" eb="2">
      <t>タンイ</t>
    </rPh>
    <rPh sb="3" eb="4">
      <t>ダイ</t>
    </rPh>
    <phoneticPr fontId="5"/>
  </si>
  <si>
    <t>単位：隻・千トン</t>
    <rPh sb="0" eb="2">
      <t>タンイ</t>
    </rPh>
    <rPh sb="3" eb="4">
      <t>セキ</t>
    </rPh>
    <rPh sb="5" eb="6">
      <t>セン</t>
    </rPh>
    <phoneticPr fontId="5"/>
  </si>
  <si>
    <t>パナマ主要経済指標（月次ベース）2024年～</t>
    <rPh sb="20" eb="21">
      <t>ネン</t>
    </rPh>
    <phoneticPr fontId="5"/>
  </si>
  <si>
    <t xml:space="preserve">総合 </t>
    <rPh sb="0" eb="2">
      <t>ソウゴウ</t>
    </rPh>
    <phoneticPr fontId="5"/>
  </si>
  <si>
    <t>año</t>
    <phoneticPr fontId="3"/>
  </si>
  <si>
    <t>mes</t>
    <phoneticPr fontId="3"/>
  </si>
  <si>
    <t>total de este año</t>
    <phoneticPr fontId="3"/>
  </si>
  <si>
    <t>月</t>
    <rPh sb="0" eb="1">
      <t>ツキ</t>
    </rPh>
    <phoneticPr fontId="3"/>
  </si>
  <si>
    <t>年初来累計</t>
    <rPh sb="0" eb="3">
      <t>ネンショライ</t>
    </rPh>
    <rPh sb="3" eb="5">
      <t>ルイケイ</t>
    </rPh>
    <phoneticPr fontId="3"/>
  </si>
  <si>
    <t>年</t>
  </si>
  <si>
    <t>Automóviles nuevos inscritos</t>
    <phoneticPr fontId="3"/>
  </si>
  <si>
    <t>Balance del Comercio Exterior</t>
    <phoneticPr fontId="3"/>
  </si>
  <si>
    <t>Zona Libre de Colón</t>
    <phoneticPr fontId="3"/>
  </si>
  <si>
    <t>Contrucción: Valor de las contrucciones</t>
    <phoneticPr fontId="3"/>
  </si>
  <si>
    <t>港湾におけるコンテナ取扱高</t>
    <phoneticPr fontId="3"/>
  </si>
  <si>
    <t>パナマ運河通航量</t>
    <phoneticPr fontId="3"/>
  </si>
  <si>
    <t>Indicadores Económicos Mensuales de Panamá (Desde año 2024)</t>
    <phoneticPr fontId="3"/>
  </si>
  <si>
    <t>Entrada de Viajeros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</si>
</sst>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yyyy&quot;年&quot;m&quot;月&quot;d&quot;日&quot;;@"/>
    <numFmt numFmtId="177" formatCode="#,##0.0"/>
    <numFmt numFmtId="178" formatCode="#,##0.0_);[Red]\(#,##0.0\)"/>
    <numFmt numFmtId="179" formatCode="0.0%"/>
    <numFmt numFmtId="180" formatCode="#,##0.0_ "/>
    <numFmt numFmtId="181" formatCode="yyyy&quot;年&quot;m&quot;月&quot;;@"/>
    <numFmt numFmtId="182" formatCode="#,##0.0;[Red]\-#,##0.0"/>
    <numFmt numFmtId="183" formatCode="#,##0;&quot;▲ &quot;#,##0"/>
    <numFmt numFmtId="184" formatCode="0.000%"/>
    <numFmt numFmtId="185" formatCode="#,##0_ ;[Red]\-#,##0\ "/>
    <numFmt numFmtId="186" formatCode="#,##0_);[Red]\(#,##0\)"/>
    <numFmt numFmtId="187" formatCode="#,##0.000_);[Red]\(#,##0.000\)"/>
    <numFmt numFmtId="188" formatCode="#,##0.000;[Red]\-#,##0.0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i/>
      <sz val="10"/>
      <color theme="1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i/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58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 applyAlignment="1">
      <alignment horizontal="right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79" fontId="2" fillId="2" borderId="0" xfId="2" applyNumberFormat="1" applyFont="1" applyFill="1" applyBorder="1" applyAlignment="1">
      <alignment horizontal="right" vertical="center"/>
    </xf>
    <xf numFmtId="10" fontId="2" fillId="2" borderId="0" xfId="2" applyNumberFormat="1" applyFont="1" applyFill="1">
      <alignment vertical="center"/>
    </xf>
    <xf numFmtId="0" fontId="11" fillId="2" borderId="0" xfId="0" applyFont="1" applyFill="1">
      <alignment vertical="center"/>
    </xf>
    <xf numFmtId="179" fontId="2" fillId="2" borderId="0" xfId="2" applyNumberFormat="1" applyFont="1" applyFill="1">
      <alignment vertical="center"/>
    </xf>
    <xf numFmtId="177" fontId="2" fillId="2" borderId="0" xfId="0" applyNumberFormat="1" applyFont="1" applyFill="1">
      <alignment vertical="center"/>
    </xf>
    <xf numFmtId="177" fontId="2" fillId="2" borderId="0" xfId="0" applyNumberFormat="1" applyFont="1" applyFill="1" applyAlignment="1">
      <alignment horizontal="right" vertical="center"/>
    </xf>
    <xf numFmtId="180" fontId="2" fillId="2" borderId="0" xfId="0" applyNumberFormat="1" applyFont="1" applyFill="1">
      <alignment vertical="center"/>
    </xf>
    <xf numFmtId="0" fontId="12" fillId="2" borderId="0" xfId="0" applyFont="1" applyFill="1">
      <alignment vertical="center"/>
    </xf>
    <xf numFmtId="0" fontId="9" fillId="2" borderId="59" xfId="0" applyFont="1" applyFill="1" applyBorder="1">
      <alignment vertical="center"/>
    </xf>
    <xf numFmtId="179" fontId="9" fillId="2" borderId="60" xfId="2" applyNumberFormat="1" applyFont="1" applyFill="1" applyBorder="1">
      <alignment vertical="center"/>
    </xf>
    <xf numFmtId="0" fontId="9" fillId="2" borderId="61" xfId="0" applyFont="1" applyFill="1" applyBorder="1">
      <alignment vertical="center"/>
    </xf>
    <xf numFmtId="9" fontId="9" fillId="2" borderId="62" xfId="2" applyFont="1" applyFill="1" applyBorder="1">
      <alignment vertical="center"/>
    </xf>
    <xf numFmtId="0" fontId="9" fillId="2" borderId="60" xfId="0" applyFont="1" applyFill="1" applyBorder="1">
      <alignment vertical="center"/>
    </xf>
    <xf numFmtId="179" fontId="9" fillId="2" borderId="62" xfId="2" applyNumberFormat="1" applyFont="1" applyFill="1" applyBorder="1">
      <alignment vertical="center"/>
    </xf>
    <xf numFmtId="179" fontId="9" fillId="2" borderId="61" xfId="0" applyNumberFormat="1" applyFont="1" applyFill="1" applyBorder="1">
      <alignment vertical="center"/>
    </xf>
    <xf numFmtId="179" fontId="9" fillId="2" borderId="57" xfId="2" applyNumberFormat="1" applyFont="1" applyFill="1" applyBorder="1">
      <alignment vertical="center"/>
    </xf>
    <xf numFmtId="0" fontId="12" fillId="2" borderId="0" xfId="0" applyFont="1" applyFill="1" applyAlignment="1">
      <alignment horizontal="right" vertical="center"/>
    </xf>
    <xf numFmtId="0" fontId="2" fillId="2" borderId="139" xfId="0" applyFont="1" applyFill="1" applyBorder="1">
      <alignment vertical="center"/>
    </xf>
    <xf numFmtId="184" fontId="8" fillId="2" borderId="0" xfId="2" applyNumberFormat="1" applyFont="1" applyFill="1">
      <alignment vertical="center"/>
    </xf>
    <xf numFmtId="10" fontId="12" fillId="2" borderId="0" xfId="2" applyNumberFormat="1" applyFont="1" applyFill="1">
      <alignment vertical="center"/>
    </xf>
    <xf numFmtId="0" fontId="9" fillId="2" borderId="0" xfId="0" applyFont="1" applyFill="1" applyAlignment="1">
      <alignment horizontal="right" vertical="center"/>
    </xf>
    <xf numFmtId="179" fontId="9" fillId="2" borderId="139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15" fillId="2" borderId="0" xfId="0" applyFont="1" applyFill="1">
      <alignment vertical="center"/>
    </xf>
    <xf numFmtId="183" fontId="2" fillId="2" borderId="0" xfId="0" applyNumberFormat="1" applyFont="1" applyFill="1">
      <alignment vertical="center"/>
    </xf>
    <xf numFmtId="0" fontId="2" fillId="2" borderId="181" xfId="0" applyFont="1" applyFill="1" applyBorder="1">
      <alignment vertical="center"/>
    </xf>
    <xf numFmtId="0" fontId="2" fillId="2" borderId="104" xfId="0" applyFont="1" applyFill="1" applyBorder="1">
      <alignment vertical="center"/>
    </xf>
    <xf numFmtId="1" fontId="2" fillId="2" borderId="0" xfId="0" applyNumberFormat="1" applyFont="1" applyFill="1">
      <alignment vertical="center"/>
    </xf>
    <xf numFmtId="0" fontId="10" fillId="2" borderId="205" xfId="0" applyFont="1" applyFill="1" applyBorder="1">
      <alignment vertical="center"/>
    </xf>
    <xf numFmtId="0" fontId="9" fillId="2" borderId="206" xfId="0" applyFont="1" applyFill="1" applyBorder="1">
      <alignment vertical="center"/>
    </xf>
    <xf numFmtId="1" fontId="9" fillId="2" borderId="204" xfId="0" applyNumberFormat="1" applyFont="1" applyFill="1" applyBorder="1">
      <alignment vertical="center"/>
    </xf>
    <xf numFmtId="0" fontId="9" fillId="2" borderId="0" xfId="0" applyFont="1" applyFill="1">
      <alignment vertical="center"/>
    </xf>
    <xf numFmtId="1" fontId="9" fillId="2" borderId="207" xfId="0" applyNumberFormat="1" applyFont="1" applyFill="1" applyBorder="1" applyAlignment="1">
      <alignment horizontal="right" vertical="center"/>
    </xf>
    <xf numFmtId="0" fontId="9" fillId="2" borderId="75" xfId="0" applyFont="1" applyFill="1" applyBorder="1">
      <alignment vertical="center"/>
    </xf>
    <xf numFmtId="1" fontId="2" fillId="2" borderId="75" xfId="0" applyNumberFormat="1" applyFont="1" applyFill="1" applyBorder="1">
      <alignment vertical="center"/>
    </xf>
    <xf numFmtId="0" fontId="10" fillId="2" borderId="74" xfId="0" applyFont="1" applyFill="1" applyBorder="1">
      <alignment vertical="center"/>
    </xf>
    <xf numFmtId="0" fontId="9" fillId="2" borderId="72" xfId="0" applyFont="1" applyFill="1" applyBorder="1">
      <alignment vertical="center"/>
    </xf>
    <xf numFmtId="1" fontId="9" fillId="2" borderId="73" xfId="0" applyNumberFormat="1" applyFont="1" applyFill="1" applyBorder="1">
      <alignment vertical="center"/>
    </xf>
    <xf numFmtId="1" fontId="9" fillId="2" borderId="126" xfId="0" applyNumberFormat="1" applyFont="1" applyFill="1" applyBorder="1">
      <alignment vertical="center"/>
    </xf>
    <xf numFmtId="9" fontId="2" fillId="2" borderId="0" xfId="2" applyFont="1" applyFill="1">
      <alignment vertical="center"/>
    </xf>
    <xf numFmtId="179" fontId="9" fillId="2" borderId="82" xfId="2" applyNumberFormat="1" applyFont="1" applyFill="1" applyBorder="1" applyAlignment="1">
      <alignment horizontal="right" vertical="center"/>
    </xf>
    <xf numFmtId="179" fontId="9" fillId="2" borderId="181" xfId="2" applyNumberFormat="1" applyFont="1" applyFill="1" applyBorder="1" applyAlignment="1">
      <alignment horizontal="right" vertical="center"/>
    </xf>
    <xf numFmtId="179" fontId="9" fillId="2" borderId="124" xfId="2" applyNumberFormat="1" applyFont="1" applyFill="1" applyBorder="1" applyAlignment="1">
      <alignment horizontal="right" vertical="center"/>
    </xf>
    <xf numFmtId="179" fontId="9" fillId="2" borderId="211" xfId="2" applyNumberFormat="1" applyFont="1" applyFill="1" applyBorder="1" applyAlignment="1">
      <alignment horizontal="right" vertical="center"/>
    </xf>
    <xf numFmtId="179" fontId="13" fillId="2" borderId="124" xfId="2" applyNumberFormat="1" applyFont="1" applyFill="1" applyBorder="1" applyAlignment="1">
      <alignment horizontal="right" vertical="center"/>
    </xf>
    <xf numFmtId="0" fontId="2" fillId="2" borderId="75" xfId="0" applyFont="1" applyFill="1" applyBorder="1">
      <alignment vertical="center"/>
    </xf>
    <xf numFmtId="0" fontId="2" fillId="2" borderId="73" xfId="0" applyFont="1" applyFill="1" applyBorder="1">
      <alignment vertical="center"/>
    </xf>
    <xf numFmtId="0" fontId="2" fillId="2" borderId="74" xfId="0" applyFont="1" applyFill="1" applyBorder="1">
      <alignment vertical="center"/>
    </xf>
    <xf numFmtId="179" fontId="12" fillId="2" borderId="0" xfId="2" applyNumberFormat="1" applyFont="1" applyFill="1" applyBorder="1">
      <alignment vertical="center"/>
    </xf>
    <xf numFmtId="179" fontId="12" fillId="2" borderId="0" xfId="2" applyNumberFormat="1" applyFont="1" applyFill="1">
      <alignment vertical="center"/>
    </xf>
    <xf numFmtId="179" fontId="12" fillId="2" borderId="217" xfId="2" applyNumberFormat="1" applyFont="1" applyFill="1" applyBorder="1">
      <alignment vertical="center"/>
    </xf>
    <xf numFmtId="38" fontId="8" fillId="2" borderId="0" xfId="0" applyNumberFormat="1" applyFont="1" applyFill="1">
      <alignment vertical="center"/>
    </xf>
    <xf numFmtId="179" fontId="2" fillId="2" borderId="0" xfId="0" applyNumberFormat="1" applyFont="1" applyFill="1">
      <alignment vertical="center"/>
    </xf>
    <xf numFmtId="38" fontId="12" fillId="2" borderId="0" xfId="0" applyNumberFormat="1" applyFont="1" applyFill="1">
      <alignment vertical="center"/>
    </xf>
    <xf numFmtId="38" fontId="2" fillId="2" borderId="0" xfId="0" applyNumberFormat="1" applyFont="1" applyFill="1">
      <alignment vertical="center"/>
    </xf>
    <xf numFmtId="0" fontId="2" fillId="2" borderId="217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179" fontId="9" fillId="2" borderId="138" xfId="2" applyNumberFormat="1" applyFont="1" applyFill="1" applyBorder="1" applyAlignment="1">
      <alignment horizontal="right" vertical="center"/>
    </xf>
    <xf numFmtId="179" fontId="9" fillId="2" borderId="137" xfId="2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179" fontId="9" fillId="2" borderId="134" xfId="2" applyNumberFormat="1" applyFont="1" applyFill="1" applyBorder="1" applyAlignment="1">
      <alignment horizontal="right" vertical="center"/>
    </xf>
    <xf numFmtId="179" fontId="9" fillId="2" borderId="135" xfId="2" applyNumberFormat="1" applyFont="1" applyFill="1" applyBorder="1" applyAlignment="1">
      <alignment horizontal="right" vertical="center"/>
    </xf>
    <xf numFmtId="179" fontId="9" fillId="2" borderId="132" xfId="2" applyNumberFormat="1" applyFont="1" applyFill="1" applyBorder="1" applyAlignment="1">
      <alignment horizontal="right" vertical="center"/>
    </xf>
    <xf numFmtId="179" fontId="9" fillId="2" borderId="133" xfId="2" applyNumberFormat="1" applyFont="1" applyFill="1" applyBorder="1" applyAlignment="1">
      <alignment horizontal="right" vertical="center"/>
    </xf>
    <xf numFmtId="179" fontId="9" fillId="2" borderId="136" xfId="2" applyNumberFormat="1" applyFont="1" applyFill="1" applyBorder="1" applyAlignment="1">
      <alignment horizontal="right" vertical="center"/>
    </xf>
    <xf numFmtId="179" fontId="9" fillId="2" borderId="209" xfId="2" applyNumberFormat="1" applyFont="1" applyFill="1" applyBorder="1" applyAlignment="1">
      <alignment horizontal="right" vertical="center"/>
    </xf>
    <xf numFmtId="179" fontId="9" fillId="2" borderId="81" xfId="2" applyNumberFormat="1" applyFont="1" applyFill="1" applyBorder="1" applyAlignment="1">
      <alignment horizontal="right" vertical="center"/>
    </xf>
    <xf numFmtId="179" fontId="9" fillId="2" borderId="80" xfId="2" applyNumberFormat="1" applyFont="1" applyFill="1" applyBorder="1" applyAlignment="1">
      <alignment horizontal="right" vertical="center"/>
    </xf>
    <xf numFmtId="179" fontId="9" fillId="2" borderId="81" xfId="0" applyNumberFormat="1" applyFont="1" applyFill="1" applyBorder="1" applyAlignment="1">
      <alignment horizontal="right" vertical="center"/>
    </xf>
    <xf numFmtId="179" fontId="9" fillId="2" borderId="80" xfId="0" applyNumberFormat="1" applyFont="1" applyFill="1" applyBorder="1" applyAlignment="1">
      <alignment horizontal="right" vertical="center"/>
    </xf>
    <xf numFmtId="179" fontId="9" fillId="2" borderId="209" xfId="0" applyNumberFormat="1" applyFont="1" applyFill="1" applyBorder="1" applyAlignment="1">
      <alignment horizontal="right" vertical="center"/>
    </xf>
    <xf numFmtId="179" fontId="9" fillId="2" borderId="210" xfId="0" applyNumberFormat="1" applyFont="1" applyFill="1" applyBorder="1" applyAlignment="1">
      <alignment horizontal="right" vertical="center"/>
    </xf>
    <xf numFmtId="179" fontId="9" fillId="2" borderId="213" xfId="0" applyNumberFormat="1" applyFont="1" applyFill="1" applyBorder="1" applyAlignment="1">
      <alignment horizontal="right" vertical="center"/>
    </xf>
    <xf numFmtId="179" fontId="9" fillId="2" borderId="81" xfId="2" quotePrefix="1" applyNumberFormat="1" applyFont="1" applyFill="1" applyBorder="1" applyAlignment="1">
      <alignment horizontal="right" vertical="center"/>
    </xf>
    <xf numFmtId="179" fontId="9" fillId="2" borderId="209" xfId="2" quotePrefix="1" applyNumberFormat="1" applyFont="1" applyFill="1" applyBorder="1" applyAlignment="1">
      <alignment horizontal="right" vertical="center"/>
    </xf>
    <xf numFmtId="179" fontId="9" fillId="2" borderId="210" xfId="2" applyNumberFormat="1" applyFont="1" applyFill="1" applyBorder="1" applyAlignment="1">
      <alignment horizontal="right" vertical="center"/>
    </xf>
    <xf numFmtId="179" fontId="2" fillId="2" borderId="74" xfId="2" applyNumberFormat="1" applyFont="1" applyFill="1" applyBorder="1" applyAlignment="1">
      <alignment horizontal="right" vertical="center"/>
    </xf>
    <xf numFmtId="179" fontId="2" fillId="2" borderId="73" xfId="2" applyNumberFormat="1" applyFont="1" applyFill="1" applyBorder="1" applyAlignment="1">
      <alignment horizontal="right" vertical="center"/>
    </xf>
    <xf numFmtId="179" fontId="2" fillId="2" borderId="128" xfId="2" applyNumberFormat="1" applyFont="1" applyFill="1" applyBorder="1" applyAlignment="1">
      <alignment horizontal="right" vertical="center"/>
    </xf>
    <xf numFmtId="179" fontId="2" fillId="2" borderId="127" xfId="2" applyNumberFormat="1" applyFont="1" applyFill="1" applyBorder="1" applyAlignment="1">
      <alignment horizontal="right" vertical="center"/>
    </xf>
    <xf numFmtId="0" fontId="9" fillId="2" borderId="97" xfId="0" applyFont="1" applyFill="1" applyBorder="1" applyAlignment="1">
      <alignment horizontal="left" vertical="center"/>
    </xf>
    <xf numFmtId="0" fontId="9" fillId="2" borderId="98" xfId="0" applyFont="1" applyFill="1" applyBorder="1" applyAlignment="1">
      <alignment horizontal="left" vertical="center"/>
    </xf>
    <xf numFmtId="0" fontId="9" fillId="2" borderId="99" xfId="0" applyFont="1" applyFill="1" applyBorder="1" applyAlignment="1">
      <alignment horizontal="left" vertical="center"/>
    </xf>
    <xf numFmtId="179" fontId="2" fillId="2" borderId="221" xfId="2" applyNumberFormat="1" applyFont="1" applyFill="1" applyBorder="1" applyAlignment="1">
      <alignment horizontal="right" vertical="center"/>
    </xf>
    <xf numFmtId="179" fontId="2" fillId="2" borderId="220" xfId="2" applyNumberFormat="1" applyFont="1" applyFill="1" applyBorder="1" applyAlignment="1">
      <alignment horizontal="right" vertical="center"/>
    </xf>
    <xf numFmtId="179" fontId="2" fillId="2" borderId="72" xfId="2" applyNumberFormat="1" applyFont="1" applyFill="1" applyBorder="1" applyAlignment="1">
      <alignment horizontal="right" vertical="center"/>
    </xf>
    <xf numFmtId="179" fontId="2" fillId="2" borderId="75" xfId="2" applyNumberFormat="1" applyFont="1" applyFill="1" applyBorder="1" applyAlignment="1">
      <alignment horizontal="right" vertical="center"/>
    </xf>
    <xf numFmtId="179" fontId="2" fillId="2" borderId="219" xfId="2" applyNumberFormat="1" applyFont="1" applyFill="1" applyBorder="1" applyAlignment="1">
      <alignment horizontal="right" vertical="center"/>
    </xf>
    <xf numFmtId="179" fontId="2" fillId="2" borderId="152" xfId="2" applyNumberFormat="1" applyFont="1" applyFill="1" applyBorder="1" applyAlignment="1">
      <alignment horizontal="right" vertical="center"/>
    </xf>
    <xf numFmtId="179" fontId="2" fillId="2" borderId="218" xfId="2" applyNumberFormat="1" applyFont="1" applyFill="1" applyBorder="1" applyAlignment="1">
      <alignment horizontal="right" vertical="center"/>
    </xf>
    <xf numFmtId="179" fontId="2" fillId="2" borderId="153" xfId="2" applyNumberFormat="1" applyFont="1" applyFill="1" applyBorder="1" applyAlignment="1">
      <alignment horizontal="right" vertical="center"/>
    </xf>
    <xf numFmtId="179" fontId="2" fillId="2" borderId="126" xfId="2" applyNumberFormat="1" applyFont="1" applyFill="1" applyBorder="1" applyAlignment="1">
      <alignment horizontal="right" vertical="center"/>
    </xf>
    <xf numFmtId="179" fontId="2" fillId="2" borderId="222" xfId="2" applyNumberFormat="1" applyFont="1" applyFill="1" applyBorder="1" applyAlignment="1">
      <alignment horizontal="right" vertical="center"/>
    </xf>
    <xf numFmtId="179" fontId="2" fillId="2" borderId="71" xfId="2" applyNumberFormat="1" applyFont="1" applyFill="1" applyBorder="1" applyAlignment="1">
      <alignment horizontal="right" vertical="center"/>
    </xf>
    <xf numFmtId="3" fontId="2" fillId="2" borderId="144" xfId="2" applyNumberFormat="1" applyFont="1" applyFill="1" applyBorder="1" applyAlignment="1">
      <alignment horizontal="right" vertical="center"/>
    </xf>
    <xf numFmtId="3" fontId="2" fillId="2" borderId="146" xfId="2" applyNumberFormat="1" applyFont="1" applyFill="1" applyBorder="1" applyAlignment="1">
      <alignment horizontal="right" vertical="center"/>
    </xf>
    <xf numFmtId="3" fontId="2" fillId="2" borderId="147" xfId="2" applyNumberFormat="1" applyFont="1" applyFill="1" applyBorder="1" applyAlignment="1">
      <alignment horizontal="right" vertical="center"/>
    </xf>
    <xf numFmtId="3" fontId="2" fillId="2" borderId="149" xfId="2" applyNumberFormat="1" applyFont="1" applyFill="1" applyBorder="1" applyAlignment="1">
      <alignment horizontal="right" vertical="center"/>
    </xf>
    <xf numFmtId="0" fontId="2" fillId="2" borderId="70" xfId="0" applyFont="1" applyFill="1" applyBorder="1" applyAlignment="1">
      <alignment horizontal="left" vertical="center"/>
    </xf>
    <xf numFmtId="0" fontId="2" fillId="2" borderId="71" xfId="0" applyFont="1" applyFill="1" applyBorder="1" applyAlignment="1">
      <alignment horizontal="left" vertical="center"/>
    </xf>
    <xf numFmtId="0" fontId="2" fillId="2" borderId="151" xfId="0" applyFont="1" applyFill="1" applyBorder="1" applyAlignment="1">
      <alignment horizontal="left" vertical="center"/>
    </xf>
    <xf numFmtId="179" fontId="2" fillId="2" borderId="196" xfId="2" applyNumberFormat="1" applyFont="1" applyFill="1" applyBorder="1" applyAlignment="1">
      <alignment horizontal="right" vertical="center"/>
    </xf>
    <xf numFmtId="3" fontId="2" fillId="2" borderId="219" xfId="2" applyNumberFormat="1" applyFont="1" applyFill="1" applyBorder="1" applyAlignment="1">
      <alignment horizontal="right" vertical="center"/>
    </xf>
    <xf numFmtId="3" fontId="2" fillId="2" borderId="221" xfId="2" applyNumberFormat="1" applyFont="1" applyFill="1" applyBorder="1" applyAlignment="1">
      <alignment horizontal="right" vertical="center"/>
    </xf>
    <xf numFmtId="3" fontId="2" fillId="2" borderId="220" xfId="2" applyNumberFormat="1" applyFont="1" applyFill="1" applyBorder="1" applyAlignment="1">
      <alignment horizontal="right" vertical="center"/>
    </xf>
    <xf numFmtId="3" fontId="2" fillId="2" borderId="148" xfId="2" applyNumberFormat="1" applyFont="1" applyFill="1" applyBorder="1" applyAlignment="1">
      <alignment horizontal="right" vertical="center"/>
    </xf>
    <xf numFmtId="3" fontId="2" fillId="2" borderId="145" xfId="2" applyNumberFormat="1" applyFont="1" applyFill="1" applyBorder="1" applyAlignment="1">
      <alignment horizontal="right" vertical="center"/>
    </xf>
    <xf numFmtId="3" fontId="2" fillId="2" borderId="152" xfId="2" applyNumberFormat="1" applyFont="1" applyFill="1" applyBorder="1" applyAlignment="1">
      <alignment horizontal="right" vertical="center"/>
    </xf>
    <xf numFmtId="3" fontId="2" fillId="2" borderId="218" xfId="2" applyNumberFormat="1" applyFont="1" applyFill="1" applyBorder="1" applyAlignment="1">
      <alignment horizontal="right" vertical="center"/>
    </xf>
    <xf numFmtId="3" fontId="2" fillId="2" borderId="153" xfId="2" applyNumberFormat="1" applyFont="1" applyFill="1" applyBorder="1" applyAlignment="1">
      <alignment horizontal="right" vertical="center"/>
    </xf>
    <xf numFmtId="3" fontId="2" fillId="2" borderId="150" xfId="2" applyNumberFormat="1" applyFont="1" applyFill="1" applyBorder="1" applyAlignment="1">
      <alignment horizontal="right" vertical="center"/>
    </xf>
    <xf numFmtId="38" fontId="2" fillId="2" borderId="144" xfId="1" applyFont="1" applyFill="1" applyBorder="1" applyAlignment="1">
      <alignment horizontal="right" vertical="center"/>
    </xf>
    <xf numFmtId="38" fontId="2" fillId="2" borderId="146" xfId="1" applyFont="1" applyFill="1" applyBorder="1" applyAlignment="1">
      <alignment horizontal="right" vertical="center"/>
    </xf>
    <xf numFmtId="38" fontId="2" fillId="2" borderId="154" xfId="0" applyNumberFormat="1" applyFont="1" applyFill="1" applyBorder="1">
      <alignment vertical="center"/>
    </xf>
    <xf numFmtId="0" fontId="2" fillId="2" borderId="154" xfId="0" applyFont="1" applyFill="1" applyBorder="1">
      <alignment vertical="center"/>
    </xf>
    <xf numFmtId="38" fontId="2" fillId="2" borderId="145" xfId="1" applyFont="1" applyFill="1" applyBorder="1" applyAlignment="1">
      <alignment horizontal="right" vertical="center"/>
    </xf>
    <xf numFmtId="38" fontId="2" fillId="2" borderId="150" xfId="1" applyFont="1" applyFill="1" applyBorder="1" applyAlignment="1">
      <alignment horizontal="right" vertical="center"/>
    </xf>
    <xf numFmtId="38" fontId="2" fillId="2" borderId="144" xfId="1" applyFont="1" applyFill="1" applyBorder="1" applyAlignment="1">
      <alignment vertical="center"/>
    </xf>
    <xf numFmtId="38" fontId="2" fillId="2" borderId="145" xfId="1" applyFont="1" applyFill="1" applyBorder="1" applyAlignment="1">
      <alignment vertical="center"/>
    </xf>
    <xf numFmtId="38" fontId="2" fillId="2" borderId="146" xfId="1" applyFont="1" applyFill="1" applyBorder="1" applyAlignment="1">
      <alignment vertical="center"/>
    </xf>
    <xf numFmtId="0" fontId="2" fillId="2" borderId="146" xfId="0" applyFont="1" applyFill="1" applyBorder="1">
      <alignment vertical="center"/>
    </xf>
    <xf numFmtId="14" fontId="8" fillId="2" borderId="16" xfId="0" applyNumberFormat="1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center" vertical="center"/>
    </xf>
    <xf numFmtId="0" fontId="2" fillId="2" borderId="218" xfId="0" applyFont="1" applyFill="1" applyBorder="1" applyAlignment="1">
      <alignment horizontal="left" vertical="center"/>
    </xf>
    <xf numFmtId="0" fontId="2" fillId="2" borderId="219" xfId="0" applyFont="1" applyFill="1" applyBorder="1" applyAlignment="1">
      <alignment horizontal="left" vertical="center"/>
    </xf>
    <xf numFmtId="0" fontId="2" fillId="2" borderId="220" xfId="0" applyFont="1" applyFill="1" applyBorder="1" applyAlignment="1">
      <alignment horizontal="left" vertical="center"/>
    </xf>
    <xf numFmtId="38" fontId="2" fillId="2" borderId="152" xfId="1" applyFont="1" applyFill="1" applyBorder="1" applyAlignment="1">
      <alignment vertical="center"/>
    </xf>
    <xf numFmtId="38" fontId="2" fillId="2" borderId="154" xfId="1" applyFont="1" applyFill="1" applyBorder="1" applyAlignment="1">
      <alignment vertical="center"/>
    </xf>
    <xf numFmtId="38" fontId="2" fillId="2" borderId="153" xfId="1" applyFont="1" applyFill="1" applyBorder="1" applyAlignment="1">
      <alignment vertical="center"/>
    </xf>
    <xf numFmtId="38" fontId="2" fillId="2" borderId="150" xfId="1" applyFont="1" applyFill="1" applyBorder="1" applyAlignment="1">
      <alignment vertical="center"/>
    </xf>
    <xf numFmtId="181" fontId="8" fillId="2" borderId="18" xfId="0" applyNumberFormat="1" applyFont="1" applyFill="1" applyBorder="1" applyAlignment="1">
      <alignment horizontal="center" vertical="center"/>
    </xf>
    <xf numFmtId="181" fontId="8" fillId="2" borderId="65" xfId="0" applyNumberFormat="1" applyFont="1" applyFill="1" applyBorder="1" applyAlignment="1">
      <alignment horizontal="center" vertical="center"/>
    </xf>
    <xf numFmtId="14" fontId="8" fillId="2" borderId="12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1" fontId="8" fillId="2" borderId="10" xfId="0" applyNumberFormat="1" applyFont="1" applyFill="1" applyBorder="1" applyAlignment="1">
      <alignment horizontal="center" vertical="center"/>
    </xf>
    <xf numFmtId="181" fontId="8" fillId="2" borderId="64" xfId="0" applyNumberFormat="1" applyFont="1" applyFill="1" applyBorder="1" applyAlignment="1">
      <alignment horizontal="center" vertical="center"/>
    </xf>
    <xf numFmtId="181" fontId="8" fillId="2" borderId="11" xfId="0" applyNumberFormat="1" applyFont="1" applyFill="1" applyBorder="1" applyAlignment="1">
      <alignment horizontal="center" vertical="center"/>
    </xf>
    <xf numFmtId="181" fontId="8" fillId="2" borderId="120" xfId="0" applyNumberFormat="1" applyFont="1" applyFill="1" applyBorder="1" applyAlignment="1">
      <alignment horizontal="center" vertical="center"/>
    </xf>
    <xf numFmtId="181" fontId="8" fillId="2" borderId="113" xfId="0" applyNumberFormat="1" applyFont="1" applyFill="1" applyBorder="1" applyAlignment="1">
      <alignment horizontal="center" vertical="center"/>
    </xf>
    <xf numFmtId="181" fontId="8" fillId="2" borderId="114" xfId="0" applyNumberFormat="1" applyFont="1" applyFill="1" applyBorder="1" applyAlignment="1">
      <alignment horizontal="center" vertical="center"/>
    </xf>
    <xf numFmtId="181" fontId="8" fillId="2" borderId="140" xfId="0" applyNumberFormat="1" applyFont="1" applyFill="1" applyBorder="1" applyAlignment="1">
      <alignment horizontal="center" vertical="center"/>
    </xf>
    <xf numFmtId="14" fontId="8" fillId="2" borderId="121" xfId="0" applyNumberFormat="1" applyFont="1" applyFill="1" applyBorder="1" applyAlignment="1">
      <alignment horizontal="center" vertical="center"/>
    </xf>
    <xf numFmtId="0" fontId="8" fillId="2" borderId="1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79" fontId="10" fillId="2" borderId="177" xfId="2" applyNumberFormat="1" applyFont="1" applyFill="1" applyBorder="1" applyAlignment="1">
      <alignment horizontal="right" vertical="center"/>
    </xf>
    <xf numFmtId="179" fontId="10" fillId="2" borderId="134" xfId="2" applyNumberFormat="1" applyFont="1" applyFill="1" applyBorder="1" applyAlignment="1">
      <alignment horizontal="right" vertical="center"/>
    </xf>
    <xf numFmtId="179" fontId="10" fillId="2" borderId="136" xfId="2" applyNumberFormat="1" applyFont="1" applyFill="1" applyBorder="1" applyAlignment="1">
      <alignment horizontal="right" vertical="center"/>
    </xf>
    <xf numFmtId="179" fontId="10" fillId="2" borderId="138" xfId="2" applyNumberFormat="1" applyFont="1" applyFill="1" applyBorder="1" applyAlignment="1">
      <alignment horizontal="right" vertical="center"/>
    </xf>
    <xf numFmtId="179" fontId="10" fillId="2" borderId="137" xfId="2" applyNumberFormat="1" applyFont="1" applyFill="1" applyBorder="1" applyAlignment="1">
      <alignment horizontal="right" vertical="center"/>
    </xf>
    <xf numFmtId="179" fontId="16" fillId="2" borderId="138" xfId="2" applyNumberFormat="1" applyFont="1" applyFill="1" applyBorder="1" applyAlignment="1">
      <alignment horizontal="right" vertical="center"/>
    </xf>
    <xf numFmtId="179" fontId="16" fillId="2" borderId="137" xfId="2" applyNumberFormat="1" applyFont="1" applyFill="1" applyBorder="1" applyAlignment="1">
      <alignment horizontal="right" vertical="center"/>
    </xf>
    <xf numFmtId="179" fontId="10" fillId="2" borderId="200" xfId="2" applyNumberFormat="1" applyFont="1" applyFill="1" applyBorder="1" applyAlignment="1">
      <alignment horizontal="right" vertical="center"/>
    </xf>
    <xf numFmtId="179" fontId="10" fillId="2" borderId="135" xfId="2" applyNumberFormat="1" applyFont="1" applyFill="1" applyBorder="1" applyAlignment="1">
      <alignment horizontal="right" vertical="center"/>
    </xf>
    <xf numFmtId="179" fontId="10" fillId="2" borderId="133" xfId="2" applyNumberFormat="1" applyFont="1" applyFill="1" applyBorder="1" applyAlignment="1">
      <alignment horizontal="right" vertical="center"/>
    </xf>
    <xf numFmtId="179" fontId="9" fillId="2" borderId="216" xfId="2" applyNumberFormat="1" applyFont="1" applyFill="1" applyBorder="1" applyAlignment="1">
      <alignment horizontal="right" vertical="center"/>
    </xf>
    <xf numFmtId="179" fontId="9" fillId="2" borderId="178" xfId="2" applyNumberFormat="1" applyFont="1" applyFill="1" applyBorder="1" applyAlignment="1">
      <alignment horizontal="right" vertical="center"/>
    </xf>
    <xf numFmtId="179" fontId="10" fillId="2" borderId="176" xfId="2" applyNumberFormat="1" applyFont="1" applyFill="1" applyBorder="1" applyAlignment="1">
      <alignment horizontal="right" vertical="center"/>
    </xf>
    <xf numFmtId="179" fontId="9" fillId="2" borderId="176" xfId="2" applyNumberFormat="1" applyFont="1" applyFill="1" applyBorder="1" applyAlignment="1">
      <alignment horizontal="right" vertical="center"/>
    </xf>
    <xf numFmtId="179" fontId="9" fillId="2" borderId="177" xfId="2" applyNumberFormat="1" applyFont="1" applyFill="1" applyBorder="1" applyAlignment="1">
      <alignment horizontal="right" vertical="center"/>
    </xf>
    <xf numFmtId="179" fontId="9" fillId="2" borderId="197" xfId="2" applyNumberFormat="1" applyFont="1" applyFill="1" applyBorder="1" applyAlignment="1">
      <alignment horizontal="right" vertical="center"/>
    </xf>
    <xf numFmtId="179" fontId="9" fillId="2" borderId="20" xfId="2" applyNumberFormat="1" applyFont="1" applyFill="1" applyBorder="1" applyAlignment="1">
      <alignment horizontal="right" vertical="center"/>
    </xf>
    <xf numFmtId="179" fontId="9" fillId="2" borderId="124" xfId="2" applyNumberFormat="1" applyFont="1" applyFill="1" applyBorder="1" applyAlignment="1">
      <alignment horizontal="right" vertical="center"/>
    </xf>
    <xf numFmtId="179" fontId="9" fillId="2" borderId="82" xfId="2" applyNumberFormat="1" applyFont="1" applyFill="1" applyBorder="1" applyAlignment="1">
      <alignment horizontal="right" vertical="center"/>
    </xf>
    <xf numFmtId="179" fontId="9" fillId="2" borderId="215" xfId="2" applyNumberFormat="1" applyFont="1" applyFill="1" applyBorder="1" applyAlignment="1">
      <alignment horizontal="right" vertical="center"/>
    </xf>
    <xf numFmtId="179" fontId="9" fillId="2" borderId="198" xfId="2" applyNumberFormat="1" applyFont="1" applyFill="1" applyBorder="1" applyAlignment="1">
      <alignment horizontal="right" vertical="center"/>
    </xf>
    <xf numFmtId="38" fontId="2" fillId="2" borderId="74" xfId="1" applyFont="1" applyFill="1" applyBorder="1" applyAlignment="1">
      <alignment horizontal="right" vertical="center"/>
    </xf>
    <xf numFmtId="38" fontId="2" fillId="2" borderId="75" xfId="1" applyFont="1" applyFill="1" applyBorder="1" applyAlignment="1">
      <alignment horizontal="right" vertical="center"/>
    </xf>
    <xf numFmtId="38" fontId="2" fillId="2" borderId="126" xfId="1" applyFont="1" applyFill="1" applyBorder="1" applyAlignment="1">
      <alignment horizontal="right" vertical="center"/>
    </xf>
    <xf numFmtId="38" fontId="2" fillId="2" borderId="128" xfId="1" applyFont="1" applyFill="1" applyBorder="1" applyAlignment="1">
      <alignment horizontal="right" vertical="center"/>
    </xf>
    <xf numFmtId="38" fontId="2" fillId="2" borderId="127" xfId="1" applyFont="1" applyFill="1" applyBorder="1" applyAlignment="1">
      <alignment horizontal="right" vertical="center"/>
    </xf>
    <xf numFmtId="38" fontId="14" fillId="2" borderId="128" xfId="1" applyFont="1" applyFill="1" applyBorder="1" applyAlignment="1">
      <alignment horizontal="right" vertical="center"/>
    </xf>
    <xf numFmtId="38" fontId="14" fillId="2" borderId="127" xfId="1" applyFont="1" applyFill="1" applyBorder="1" applyAlignment="1">
      <alignment horizontal="right" vertical="center"/>
    </xf>
    <xf numFmtId="38" fontId="2" fillId="2" borderId="70" xfId="2" applyNumberFormat="1" applyFont="1" applyFill="1" applyBorder="1" applyAlignment="1">
      <alignment horizontal="right" vertical="center"/>
    </xf>
    <xf numFmtId="38" fontId="2" fillId="2" borderId="74" xfId="2" applyNumberFormat="1" applyFont="1" applyFill="1" applyBorder="1" applyAlignment="1">
      <alignment horizontal="right" vertical="center"/>
    </xf>
    <xf numFmtId="38" fontId="2" fillId="2" borderId="73" xfId="1" applyFont="1" applyFill="1" applyBorder="1" applyAlignment="1">
      <alignment horizontal="right" vertical="center"/>
    </xf>
    <xf numFmtId="38" fontId="2" fillId="2" borderId="71" xfId="2" applyNumberFormat="1" applyFont="1" applyFill="1" applyBorder="1" applyAlignment="1">
      <alignment horizontal="right" vertical="center"/>
    </xf>
    <xf numFmtId="38" fontId="14" fillId="2" borderId="186" xfId="1" applyFont="1" applyFill="1" applyBorder="1" applyAlignment="1">
      <alignment horizontal="right" vertical="center"/>
    </xf>
    <xf numFmtId="38" fontId="14" fillId="2" borderId="151" xfId="1" applyFont="1" applyFill="1" applyBorder="1" applyAlignment="1">
      <alignment horizontal="right" vertical="center"/>
    </xf>
    <xf numFmtId="38" fontId="2" fillId="2" borderId="75" xfId="2" applyNumberFormat="1" applyFont="1" applyFill="1" applyBorder="1" applyAlignment="1">
      <alignment horizontal="right" vertical="center"/>
    </xf>
    <xf numFmtId="38" fontId="2" fillId="2" borderId="126" xfId="2" applyNumberFormat="1" applyFont="1" applyFill="1" applyBorder="1" applyAlignment="1">
      <alignment horizontal="right" vertical="center"/>
    </xf>
    <xf numFmtId="38" fontId="2" fillId="2" borderId="186" xfId="1" applyFont="1" applyFill="1" applyBorder="1" applyAlignment="1">
      <alignment horizontal="right" vertical="center"/>
    </xf>
    <xf numFmtId="38" fontId="2" fillId="2" borderId="151" xfId="1" applyFont="1" applyFill="1" applyBorder="1" applyAlignment="1">
      <alignment horizontal="right" vertical="center"/>
    </xf>
    <xf numFmtId="38" fontId="2" fillId="2" borderId="73" xfId="2" applyNumberFormat="1" applyFont="1" applyFill="1" applyBorder="1" applyAlignment="1">
      <alignment horizontal="right" vertical="center"/>
    </xf>
    <xf numFmtId="38" fontId="2" fillId="2" borderId="71" xfId="1" applyFont="1" applyFill="1" applyBorder="1" applyAlignment="1">
      <alignment horizontal="right" vertical="center"/>
    </xf>
    <xf numFmtId="38" fontId="2" fillId="2" borderId="73" xfId="1" applyFont="1" applyFill="1" applyBorder="1" applyAlignment="1">
      <alignment vertical="center"/>
    </xf>
    <xf numFmtId="38" fontId="2" fillId="2" borderId="71" xfId="1" applyFont="1" applyFill="1" applyBorder="1" applyAlignment="1">
      <alignment vertical="center"/>
    </xf>
    <xf numFmtId="38" fontId="2" fillId="2" borderId="186" xfId="1" applyFont="1" applyFill="1" applyBorder="1" applyAlignment="1">
      <alignment vertical="center"/>
    </xf>
    <xf numFmtId="38" fontId="2" fillId="2" borderId="151" xfId="1" applyFont="1" applyFill="1" applyBorder="1" applyAlignment="1">
      <alignment vertical="center"/>
    </xf>
    <xf numFmtId="38" fontId="2" fillId="2" borderId="70" xfId="1" applyFont="1" applyFill="1" applyBorder="1" applyAlignment="1">
      <alignment vertical="center"/>
    </xf>
    <xf numFmtId="38" fontId="2" fillId="2" borderId="196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14" fontId="8" fillId="2" borderId="114" xfId="0" applyNumberFormat="1" applyFont="1" applyFill="1" applyBorder="1" applyAlignment="1">
      <alignment horizontal="center" vertical="center"/>
    </xf>
    <xf numFmtId="0" fontId="2" fillId="2" borderId="134" xfId="0" applyFont="1" applyFill="1" applyBorder="1" applyAlignment="1">
      <alignment horizontal="right" vertical="center"/>
    </xf>
    <xf numFmtId="0" fontId="2" fillId="2" borderId="177" xfId="0" applyFont="1" applyFill="1" applyBorder="1" applyAlignment="1">
      <alignment horizontal="right" vertical="center"/>
    </xf>
    <xf numFmtId="0" fontId="2" fillId="2" borderId="135" xfId="0" applyFont="1" applyFill="1" applyBorder="1" applyAlignment="1">
      <alignment horizontal="right" vertical="center"/>
    </xf>
    <xf numFmtId="0" fontId="2" fillId="2" borderId="133" xfId="0" applyFont="1" applyFill="1" applyBorder="1" applyAlignment="1">
      <alignment horizontal="right" vertical="center"/>
    </xf>
    <xf numFmtId="0" fontId="2" fillId="2" borderId="136" xfId="0" applyFont="1" applyFill="1" applyBorder="1" applyAlignment="1">
      <alignment horizontal="right" vertical="center"/>
    </xf>
    <xf numFmtId="179" fontId="10" fillId="2" borderId="138" xfId="1" applyNumberFormat="1" applyFont="1" applyFill="1" applyBorder="1" applyAlignment="1">
      <alignment horizontal="right" vertical="center"/>
    </xf>
    <xf numFmtId="179" fontId="10" fillId="2" borderId="137" xfId="1" applyNumberFormat="1" applyFont="1" applyFill="1" applyBorder="1" applyAlignment="1">
      <alignment horizontal="right" vertical="center"/>
    </xf>
    <xf numFmtId="179" fontId="9" fillId="2" borderId="183" xfId="2" applyNumberFormat="1" applyFont="1" applyFill="1" applyBorder="1" applyAlignment="1">
      <alignment horizontal="right" vertical="center"/>
    </xf>
    <xf numFmtId="179" fontId="9" fillId="2" borderId="119" xfId="2" applyNumberFormat="1" applyFont="1" applyFill="1" applyBorder="1" applyAlignment="1">
      <alignment horizontal="right" vertical="center"/>
    </xf>
    <xf numFmtId="179" fontId="9" fillId="2" borderId="97" xfId="2" applyNumberFormat="1" applyFont="1" applyFill="1" applyBorder="1" applyAlignment="1">
      <alignment horizontal="right" vertical="center"/>
    </xf>
    <xf numFmtId="179" fontId="9" fillId="2" borderId="98" xfId="2" applyNumberFormat="1" applyFont="1" applyFill="1" applyBorder="1" applyAlignment="1">
      <alignment horizontal="right" vertical="center"/>
    </xf>
    <xf numFmtId="179" fontId="9" fillId="2" borderId="130" xfId="2" applyNumberFormat="1" applyFont="1" applyFill="1" applyBorder="1" applyAlignment="1">
      <alignment horizontal="right" vertical="center"/>
    </xf>
    <xf numFmtId="179" fontId="9" fillId="2" borderId="99" xfId="2" applyNumberFormat="1" applyFont="1" applyFill="1" applyBorder="1" applyAlignment="1">
      <alignment horizontal="right" vertical="center"/>
    </xf>
    <xf numFmtId="0" fontId="2" fillId="2" borderId="80" xfId="0" applyFont="1" applyFill="1" applyBorder="1" applyAlignment="1">
      <alignment horizontal="right" vertical="center"/>
    </xf>
    <xf numFmtId="179" fontId="9" fillId="2" borderId="123" xfId="2" applyNumberFormat="1" applyFont="1" applyFill="1" applyBorder="1" applyAlignment="1">
      <alignment horizontal="right" vertical="center"/>
    </xf>
    <xf numFmtId="0" fontId="2" fillId="2" borderId="74" xfId="0" applyFont="1" applyFill="1" applyBorder="1">
      <alignment vertical="center"/>
    </xf>
    <xf numFmtId="0" fontId="2" fillId="2" borderId="75" xfId="0" applyFont="1" applyFill="1" applyBorder="1">
      <alignment vertical="center"/>
    </xf>
    <xf numFmtId="0" fontId="2" fillId="2" borderId="126" xfId="0" applyFont="1" applyFill="1" applyBorder="1">
      <alignment vertical="center"/>
    </xf>
    <xf numFmtId="183" fontId="14" fillId="2" borderId="128" xfId="1" applyNumberFormat="1" applyFont="1" applyFill="1" applyBorder="1" applyAlignment="1">
      <alignment horizontal="right" vertical="center"/>
    </xf>
    <xf numFmtId="183" fontId="14" fillId="2" borderId="127" xfId="1" applyNumberFormat="1" applyFont="1" applyFill="1" applyBorder="1" applyAlignment="1">
      <alignment horizontal="right" vertical="center"/>
    </xf>
    <xf numFmtId="0" fontId="2" fillId="2" borderId="71" xfId="0" applyFont="1" applyFill="1" applyBorder="1">
      <alignment vertical="center"/>
    </xf>
    <xf numFmtId="0" fontId="2" fillId="2" borderId="73" xfId="0" applyFont="1" applyFill="1" applyBorder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126" xfId="1" applyFont="1" applyFill="1" applyBorder="1" applyAlignment="1">
      <alignment vertical="center"/>
    </xf>
    <xf numFmtId="38" fontId="2" fillId="2" borderId="72" xfId="1" applyFont="1" applyFill="1" applyBorder="1" applyAlignment="1">
      <alignment vertical="center"/>
    </xf>
    <xf numFmtId="38" fontId="2" fillId="2" borderId="128" xfId="1" applyFont="1" applyFill="1" applyBorder="1" applyAlignment="1">
      <alignment vertical="center"/>
    </xf>
    <xf numFmtId="38" fontId="2" fillId="2" borderId="127" xfId="1" applyFont="1" applyFill="1" applyBorder="1" applyAlignment="1">
      <alignment vertical="center"/>
    </xf>
    <xf numFmtId="179" fontId="9" fillId="2" borderId="158" xfId="2" applyNumberFormat="1" applyFont="1" applyFill="1" applyBorder="1" applyAlignment="1">
      <alignment horizontal="right" vertical="center"/>
    </xf>
    <xf numFmtId="0" fontId="2" fillId="2" borderId="160" xfId="0" applyFont="1" applyFill="1" applyBorder="1" applyAlignment="1">
      <alignment horizontal="right" vertical="center"/>
    </xf>
    <xf numFmtId="0" fontId="2" fillId="2" borderId="158" xfId="0" applyFont="1" applyFill="1" applyBorder="1" applyAlignment="1">
      <alignment horizontal="right" vertical="center"/>
    </xf>
    <xf numFmtId="179" fontId="9" fillId="2" borderId="160" xfId="2" applyNumberFormat="1" applyFont="1" applyFill="1" applyBorder="1" applyAlignment="1">
      <alignment horizontal="right" vertical="center"/>
    </xf>
    <xf numFmtId="0" fontId="2" fillId="2" borderId="162" xfId="0" applyFont="1" applyFill="1" applyBorder="1" applyAlignment="1">
      <alignment horizontal="right" vertical="center"/>
    </xf>
    <xf numFmtId="0" fontId="2" fillId="2" borderId="164" xfId="0" applyFont="1" applyFill="1" applyBorder="1" applyAlignment="1">
      <alignment horizontal="right" vertical="center"/>
    </xf>
    <xf numFmtId="179" fontId="9" fillId="2" borderId="157" xfId="2" applyNumberFormat="1" applyFont="1" applyFill="1" applyBorder="1" applyAlignment="1">
      <alignment horizontal="right" vertical="center"/>
    </xf>
    <xf numFmtId="0" fontId="2" fillId="2" borderId="161" xfId="0" applyFont="1" applyFill="1" applyBorder="1" applyAlignment="1">
      <alignment horizontal="right" vertical="center"/>
    </xf>
    <xf numFmtId="179" fontId="10" fillId="2" borderId="163" xfId="1" applyNumberFormat="1" applyFont="1" applyFill="1" applyBorder="1" applyAlignment="1">
      <alignment horizontal="right" vertical="center"/>
    </xf>
    <xf numFmtId="179" fontId="10" fillId="2" borderId="175" xfId="1" applyNumberFormat="1" applyFont="1" applyFill="1" applyBorder="1" applyAlignment="1">
      <alignment horizontal="right" vertical="center"/>
    </xf>
    <xf numFmtId="179" fontId="9" fillId="2" borderId="161" xfId="2" applyNumberFormat="1" applyFont="1" applyFill="1" applyBorder="1" applyAlignment="1">
      <alignment horizontal="right" vertical="center"/>
    </xf>
    <xf numFmtId="179" fontId="9" fillId="2" borderId="168" xfId="2" applyNumberFormat="1" applyFont="1" applyFill="1" applyBorder="1" applyAlignment="1">
      <alignment horizontal="right" vertical="center"/>
    </xf>
    <xf numFmtId="179" fontId="9" fillId="2" borderId="162" xfId="2" applyNumberFormat="1" applyFont="1" applyFill="1" applyBorder="1" applyAlignment="1">
      <alignment horizontal="right" vertical="center"/>
    </xf>
    <xf numFmtId="179" fontId="9" fillId="2" borderId="164" xfId="2" applyNumberFormat="1" applyFont="1" applyFill="1" applyBorder="1" applyAlignment="1">
      <alignment horizontal="right" vertical="center"/>
    </xf>
    <xf numFmtId="179" fontId="9" fillId="2" borderId="212" xfId="2" applyNumberFormat="1" applyFont="1" applyFill="1" applyBorder="1" applyAlignment="1">
      <alignment horizontal="right" vertical="center"/>
    </xf>
    <xf numFmtId="179" fontId="9" fillId="2" borderId="214" xfId="2" applyNumberFormat="1" applyFont="1" applyFill="1" applyBorder="1" applyAlignment="1">
      <alignment horizontal="right" vertical="center"/>
    </xf>
    <xf numFmtId="179" fontId="9" fillId="2" borderId="21" xfId="2" applyNumberFormat="1" applyFont="1" applyFill="1" applyBorder="1" applyAlignment="1">
      <alignment horizontal="right" vertical="center"/>
    </xf>
    <xf numFmtId="179" fontId="9" fillId="2" borderId="19" xfId="2" applyNumberFormat="1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83" fontId="2" fillId="2" borderId="128" xfId="1" applyNumberFormat="1" applyFont="1" applyFill="1" applyBorder="1" applyAlignment="1">
      <alignment horizontal="right" vertical="center"/>
    </xf>
    <xf numFmtId="183" fontId="2" fillId="2" borderId="127" xfId="1" applyNumberFormat="1" applyFont="1" applyFill="1" applyBorder="1" applyAlignment="1">
      <alignment horizontal="right" vertical="center"/>
    </xf>
    <xf numFmtId="181" fontId="8" fillId="2" borderId="2" xfId="0" applyNumberFormat="1" applyFont="1" applyFill="1" applyBorder="1" applyAlignment="1">
      <alignment horizontal="center" vertical="center"/>
    </xf>
    <xf numFmtId="181" fontId="8" fillId="2" borderId="184" xfId="0" applyNumberFormat="1" applyFont="1" applyFill="1" applyBorder="1" applyAlignment="1">
      <alignment horizontal="center" vertical="center"/>
    </xf>
    <xf numFmtId="181" fontId="8" fillId="2" borderId="1" xfId="0" applyNumberFormat="1" applyFont="1" applyFill="1" applyBorder="1" applyAlignment="1">
      <alignment horizontal="center" vertical="center"/>
    </xf>
    <xf numFmtId="179" fontId="2" fillId="2" borderId="135" xfId="0" applyNumberFormat="1" applyFont="1" applyFill="1" applyBorder="1" applyAlignment="1">
      <alignment horizontal="right" vertical="center"/>
    </xf>
    <xf numFmtId="179" fontId="9" fillId="2" borderId="110" xfId="2" applyNumberFormat="1" applyFont="1" applyFill="1" applyBorder="1" applyAlignment="1">
      <alignment horizontal="right" vertical="center"/>
    </xf>
    <xf numFmtId="179" fontId="9" fillId="2" borderId="131" xfId="2" applyNumberFormat="1" applyFont="1" applyFill="1" applyBorder="1" applyAlignment="1">
      <alignment horizontal="right" vertical="center"/>
    </xf>
    <xf numFmtId="179" fontId="9" fillId="2" borderId="118" xfId="2" applyNumberFormat="1" applyFont="1" applyFill="1" applyBorder="1" applyAlignment="1">
      <alignment horizontal="right" vertical="center"/>
    </xf>
    <xf numFmtId="179" fontId="9" fillId="2" borderId="138" xfId="1" applyNumberFormat="1" applyFont="1" applyFill="1" applyBorder="1" applyAlignment="1">
      <alignment horizontal="right" vertical="center"/>
    </xf>
    <xf numFmtId="179" fontId="9" fillId="2" borderId="137" xfId="1" applyNumberFormat="1" applyFont="1" applyFill="1" applyBorder="1" applyAlignment="1">
      <alignment horizontal="right" vertical="center"/>
    </xf>
    <xf numFmtId="179" fontId="9" fillId="2" borderId="213" xfId="2" applyNumberFormat="1" applyFont="1" applyFill="1" applyBorder="1" applyAlignment="1">
      <alignment horizontal="right" vertical="center"/>
    </xf>
    <xf numFmtId="0" fontId="9" fillId="2" borderId="176" xfId="0" applyFont="1" applyFill="1" applyBorder="1" applyAlignment="1">
      <alignment horizontal="left" vertical="center"/>
    </xf>
    <xf numFmtId="0" fontId="9" fillId="2" borderId="177" xfId="0" applyFont="1" applyFill="1" applyBorder="1" applyAlignment="1">
      <alignment horizontal="left" vertical="center"/>
    </xf>
    <xf numFmtId="0" fontId="9" fillId="2" borderId="178" xfId="0" applyFont="1" applyFill="1" applyBorder="1" applyAlignment="1">
      <alignment horizontal="left" vertical="center"/>
    </xf>
    <xf numFmtId="179" fontId="9" fillId="2" borderId="199" xfId="2" applyNumberFormat="1" applyFont="1" applyFill="1" applyBorder="1" applyAlignment="1">
      <alignment horizontal="right" vertical="center"/>
    </xf>
    <xf numFmtId="3" fontId="2" fillId="2" borderId="74" xfId="0" applyNumberFormat="1" applyFont="1" applyFill="1" applyBorder="1">
      <alignment vertical="center"/>
    </xf>
    <xf numFmtId="3" fontId="2" fillId="2" borderId="73" xfId="0" applyNumberFormat="1" applyFont="1" applyFill="1" applyBorder="1">
      <alignment vertical="center"/>
    </xf>
    <xf numFmtId="3" fontId="2" fillId="2" borderId="75" xfId="0" applyNumberFormat="1" applyFont="1" applyFill="1" applyBorder="1">
      <alignment vertical="center"/>
    </xf>
    <xf numFmtId="3" fontId="2" fillId="2" borderId="126" xfId="0" applyNumberFormat="1" applyFont="1" applyFill="1" applyBorder="1">
      <alignment vertical="center"/>
    </xf>
    <xf numFmtId="3" fontId="2" fillId="2" borderId="72" xfId="0" applyNumberFormat="1" applyFont="1" applyFill="1" applyBorder="1">
      <alignment vertical="center"/>
    </xf>
    <xf numFmtId="183" fontId="2" fillId="2" borderId="74" xfId="1" applyNumberFormat="1" applyFont="1" applyFill="1" applyBorder="1" applyAlignment="1">
      <alignment horizontal="right" vertical="center"/>
    </xf>
    <xf numFmtId="183" fontId="2" fillId="2" borderId="126" xfId="1" applyNumberFormat="1" applyFont="1" applyFill="1" applyBorder="1" applyAlignment="1">
      <alignment horizontal="right" vertical="center"/>
    </xf>
    <xf numFmtId="183" fontId="2" fillId="2" borderId="75" xfId="1" applyNumberFormat="1" applyFont="1" applyFill="1" applyBorder="1" applyAlignment="1">
      <alignment horizontal="right" vertical="center"/>
    </xf>
    <xf numFmtId="183" fontId="2" fillId="2" borderId="73" xfId="1" applyNumberFormat="1" applyFont="1" applyFill="1" applyBorder="1" applyAlignment="1">
      <alignment horizontal="right" vertical="center"/>
    </xf>
    <xf numFmtId="38" fontId="2" fillId="2" borderId="196" xfId="1" applyFont="1" applyFill="1" applyBorder="1" applyAlignment="1">
      <alignment horizontal="right" vertical="center"/>
    </xf>
    <xf numFmtId="179" fontId="10" fillId="2" borderId="183" xfId="1" applyNumberFormat="1" applyFont="1" applyFill="1" applyBorder="1" applyAlignment="1">
      <alignment horizontal="right" vertical="center"/>
    </xf>
    <xf numFmtId="179" fontId="10" fillId="2" borderId="104" xfId="1" applyNumberFormat="1" applyFont="1" applyFill="1" applyBorder="1" applyAlignment="1">
      <alignment horizontal="right" vertical="center"/>
    </xf>
    <xf numFmtId="179" fontId="10" fillId="2" borderId="110" xfId="1" applyNumberFormat="1" applyFont="1" applyFill="1" applyBorder="1" applyAlignment="1">
      <alignment horizontal="right" vertical="center"/>
    </xf>
    <xf numFmtId="179" fontId="10" fillId="2" borderId="118" xfId="1" applyNumberFormat="1" applyFont="1" applyFill="1" applyBorder="1" applyAlignment="1">
      <alignment horizontal="right" vertical="center"/>
    </xf>
    <xf numFmtId="179" fontId="10" fillId="2" borderId="182" xfId="1" applyNumberFormat="1" applyFont="1" applyFill="1" applyBorder="1" applyAlignment="1">
      <alignment horizontal="right" vertical="center"/>
    </xf>
    <xf numFmtId="179" fontId="9" fillId="2" borderId="104" xfId="2" applyNumberFormat="1" applyFont="1" applyFill="1" applyBorder="1" applyAlignment="1">
      <alignment horizontal="right" vertical="center"/>
    </xf>
    <xf numFmtId="179" fontId="10" fillId="2" borderId="119" xfId="1" applyNumberFormat="1" applyFont="1" applyFill="1" applyBorder="1" applyAlignment="1">
      <alignment horizontal="right" vertical="center"/>
    </xf>
    <xf numFmtId="179" fontId="9" fillId="2" borderId="182" xfId="2" applyNumberFormat="1" applyFont="1" applyFill="1" applyBorder="1" applyAlignment="1">
      <alignment horizontal="right" vertical="center"/>
    </xf>
    <xf numFmtId="179" fontId="9" fillId="2" borderId="103" xfId="2" applyNumberFormat="1" applyFont="1" applyFill="1" applyBorder="1" applyAlignment="1">
      <alignment horizontal="right" vertical="center"/>
    </xf>
    <xf numFmtId="179" fontId="12" fillId="2" borderId="158" xfId="2" applyNumberFormat="1" applyFont="1" applyFill="1" applyBorder="1" applyAlignment="1">
      <alignment horizontal="right" vertical="center"/>
    </xf>
    <xf numFmtId="179" fontId="9" fillId="2" borderId="211" xfId="2" applyNumberFormat="1" applyFont="1" applyFill="1" applyBorder="1" applyAlignment="1">
      <alignment horizontal="right" vertical="center"/>
    </xf>
    <xf numFmtId="179" fontId="12" fillId="2" borderId="162" xfId="2" applyNumberFormat="1" applyFont="1" applyFill="1" applyBorder="1" applyAlignment="1">
      <alignment horizontal="right" vertical="center"/>
    </xf>
    <xf numFmtId="179" fontId="9" fillId="2" borderId="181" xfId="2" applyNumberFormat="1" applyFont="1" applyFill="1" applyBorder="1" applyAlignment="1">
      <alignment horizontal="right" vertical="center"/>
    </xf>
    <xf numFmtId="38" fontId="10" fillId="2" borderId="74" xfId="1" applyFont="1" applyFill="1" applyBorder="1" applyAlignment="1">
      <alignment horizontal="right" vertical="center"/>
    </xf>
    <xf numFmtId="38" fontId="10" fillId="2" borderId="75" xfId="1" applyFont="1" applyFill="1" applyBorder="1" applyAlignment="1">
      <alignment horizontal="right" vertical="center"/>
    </xf>
    <xf numFmtId="186" fontId="10" fillId="2" borderId="128" xfId="1" applyNumberFormat="1" applyFont="1" applyFill="1" applyBorder="1" applyAlignment="1">
      <alignment horizontal="right" vertical="center"/>
    </xf>
    <xf numFmtId="186" fontId="10" fillId="2" borderId="127" xfId="1" applyNumberFormat="1" applyFont="1" applyFill="1" applyBorder="1" applyAlignment="1">
      <alignment horizontal="right" vertical="center"/>
    </xf>
    <xf numFmtId="38" fontId="10" fillId="2" borderId="126" xfId="1" applyFont="1" applyFill="1" applyBorder="1" applyAlignment="1">
      <alignment horizontal="right" vertical="center"/>
    </xf>
    <xf numFmtId="178" fontId="10" fillId="2" borderId="128" xfId="1" applyNumberFormat="1" applyFont="1" applyFill="1" applyBorder="1" applyAlignment="1">
      <alignment horizontal="right" vertical="center"/>
    </xf>
    <xf numFmtId="178" fontId="10" fillId="2" borderId="127" xfId="1" applyNumberFormat="1" applyFont="1" applyFill="1" applyBorder="1" applyAlignment="1">
      <alignment horizontal="right" vertical="center"/>
    </xf>
    <xf numFmtId="38" fontId="10" fillId="2" borderId="73" xfId="1" applyFont="1" applyFill="1" applyBorder="1" applyAlignment="1">
      <alignment horizontal="right" vertical="center"/>
    </xf>
    <xf numFmtId="38" fontId="10" fillId="2" borderId="128" xfId="1" applyFont="1" applyFill="1" applyBorder="1" applyAlignment="1">
      <alignment horizontal="right" vertical="center"/>
    </xf>
    <xf numFmtId="38" fontId="10" fillId="2" borderId="127" xfId="1" applyFont="1" applyFill="1" applyBorder="1" applyAlignment="1">
      <alignment horizontal="right" vertical="center"/>
    </xf>
    <xf numFmtId="38" fontId="10" fillId="2" borderId="72" xfId="1" applyFont="1" applyFill="1" applyBorder="1" applyAlignment="1">
      <alignment horizontal="right" vertical="center"/>
    </xf>
    <xf numFmtId="183" fontId="16" fillId="2" borderId="128" xfId="1" applyNumberFormat="1" applyFont="1" applyFill="1" applyBorder="1" applyAlignment="1">
      <alignment horizontal="right" vertical="center"/>
    </xf>
    <xf numFmtId="183" fontId="16" fillId="2" borderId="127" xfId="1" applyNumberFormat="1" applyFont="1" applyFill="1" applyBorder="1" applyAlignment="1">
      <alignment horizontal="right" vertical="center"/>
    </xf>
    <xf numFmtId="38" fontId="2" fillId="2" borderId="35" xfId="1" applyFont="1" applyFill="1" applyBorder="1" applyAlignment="1">
      <alignment horizontal="right" vertical="center"/>
    </xf>
    <xf numFmtId="38" fontId="2" fillId="2" borderId="38" xfId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horizontal="right" vertical="center"/>
    </xf>
    <xf numFmtId="3" fontId="10" fillId="2" borderId="128" xfId="2" applyNumberFormat="1" applyFont="1" applyFill="1" applyBorder="1" applyAlignment="1">
      <alignment vertical="center"/>
    </xf>
    <xf numFmtId="3" fontId="10" fillId="2" borderId="127" xfId="2" applyNumberFormat="1" applyFont="1" applyFill="1" applyBorder="1" applyAlignment="1">
      <alignment vertical="center"/>
    </xf>
    <xf numFmtId="1" fontId="2" fillId="2" borderId="74" xfId="0" applyNumberFormat="1" applyFont="1" applyFill="1" applyBorder="1">
      <alignment vertical="center"/>
    </xf>
    <xf numFmtId="1" fontId="2" fillId="2" borderId="73" xfId="0" applyNumberFormat="1" applyFont="1" applyFill="1" applyBorder="1">
      <alignment vertical="center"/>
    </xf>
    <xf numFmtId="38" fontId="2" fillId="2" borderId="204" xfId="1" applyFont="1" applyFill="1" applyBorder="1" applyAlignment="1">
      <alignment vertical="center"/>
    </xf>
    <xf numFmtId="38" fontId="2" fillId="2" borderId="203" xfId="1" applyFont="1" applyFill="1" applyBorder="1" applyAlignment="1">
      <alignment vertical="center"/>
    </xf>
    <xf numFmtId="38" fontId="2" fillId="2" borderId="202" xfId="1" applyFont="1" applyFill="1" applyBorder="1" applyAlignment="1">
      <alignment vertical="center"/>
    </xf>
    <xf numFmtId="38" fontId="9" fillId="2" borderId="74" xfId="1" applyFont="1" applyFill="1" applyBorder="1" applyAlignment="1">
      <alignment vertical="center"/>
    </xf>
    <xf numFmtId="38" fontId="9" fillId="2" borderId="73" xfId="1" applyFont="1" applyFill="1" applyBorder="1" applyAlignment="1">
      <alignment vertical="center"/>
    </xf>
    <xf numFmtId="38" fontId="9" fillId="2" borderId="75" xfId="1" applyFont="1" applyFill="1" applyBorder="1" applyAlignment="1">
      <alignment vertical="center"/>
    </xf>
    <xf numFmtId="38" fontId="9" fillId="2" borderId="126" xfId="1" applyFont="1" applyFill="1" applyBorder="1" applyAlignment="1">
      <alignment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9" fillId="2" borderId="151" xfId="0" applyFont="1" applyFill="1" applyBorder="1" applyAlignment="1">
      <alignment horizontal="left" vertical="center"/>
    </xf>
    <xf numFmtId="179" fontId="10" fillId="2" borderId="169" xfId="1" applyNumberFormat="1" applyFont="1" applyFill="1" applyBorder="1" applyAlignment="1">
      <alignment horizontal="right" vertical="center"/>
    </xf>
    <xf numFmtId="179" fontId="10" fillId="2" borderId="165" xfId="1" applyNumberFormat="1" applyFont="1" applyFill="1" applyBorder="1" applyAlignment="1">
      <alignment horizontal="right" vertical="center"/>
    </xf>
    <xf numFmtId="179" fontId="10" fillId="2" borderId="167" xfId="1" applyNumberFormat="1" applyFont="1" applyFill="1" applyBorder="1" applyAlignment="1">
      <alignment horizontal="right" vertical="center"/>
    </xf>
    <xf numFmtId="179" fontId="10" fillId="2" borderId="166" xfId="1" applyNumberFormat="1" applyFont="1" applyFill="1" applyBorder="1" applyAlignment="1">
      <alignment horizontal="right" vertical="center"/>
    </xf>
    <xf numFmtId="179" fontId="10" fillId="2" borderId="174" xfId="1" applyNumberFormat="1" applyFont="1" applyFill="1" applyBorder="1" applyAlignment="1">
      <alignment horizontal="right" vertical="center"/>
    </xf>
    <xf numFmtId="179" fontId="10" fillId="2" borderId="170" xfId="1" applyNumberFormat="1" applyFont="1" applyFill="1" applyBorder="1" applyAlignment="1">
      <alignment horizontal="right" vertical="center"/>
    </xf>
    <xf numFmtId="179" fontId="9" fillId="2" borderId="163" xfId="2" applyNumberFormat="1" applyFont="1" applyFill="1" applyBorder="1" applyAlignment="1">
      <alignment horizontal="right" vertical="center"/>
    </xf>
    <xf numFmtId="179" fontId="9" fillId="2" borderId="175" xfId="2" applyNumberFormat="1" applyFont="1" applyFill="1" applyBorder="1" applyAlignment="1">
      <alignment horizontal="right" vertical="center"/>
    </xf>
    <xf numFmtId="179" fontId="9" fillId="2" borderId="208" xfId="2" applyNumberFormat="1" applyFont="1" applyFill="1" applyBorder="1" applyAlignment="1">
      <alignment horizontal="right" vertical="center"/>
    </xf>
    <xf numFmtId="179" fontId="9" fillId="2" borderId="114" xfId="2" applyNumberFormat="1" applyFont="1" applyFill="1" applyBorder="1" applyAlignment="1">
      <alignment horizontal="right" vertical="center"/>
    </xf>
    <xf numFmtId="179" fontId="9" fillId="2" borderId="120" xfId="2" applyNumberFormat="1" applyFont="1" applyFill="1" applyBorder="1" applyAlignment="1">
      <alignment horizontal="right" vertical="center"/>
    </xf>
    <xf numFmtId="179" fontId="9" fillId="2" borderId="140" xfId="2" applyNumberFormat="1" applyFont="1" applyFill="1" applyBorder="1" applyAlignment="1">
      <alignment horizontal="right" vertical="center"/>
    </xf>
    <xf numFmtId="179" fontId="9" fillId="2" borderId="171" xfId="2" applyNumberFormat="1" applyFont="1" applyFill="1" applyBorder="1" applyAlignment="1">
      <alignment horizontal="right" vertical="center"/>
    </xf>
    <xf numFmtId="179" fontId="9" fillId="2" borderId="172" xfId="2" applyNumberFormat="1" applyFont="1" applyFill="1" applyBorder="1" applyAlignment="1">
      <alignment horizontal="right" vertical="center"/>
    </xf>
    <xf numFmtId="179" fontId="9" fillId="2" borderId="166" xfId="2" applyNumberFormat="1" applyFont="1" applyFill="1" applyBorder="1" applyAlignment="1">
      <alignment horizontal="right" vertical="center"/>
    </xf>
    <xf numFmtId="179" fontId="9" fillId="2" borderId="189" xfId="2" applyNumberFormat="1" applyFont="1" applyFill="1" applyBorder="1" applyAlignment="1">
      <alignment horizontal="right" vertical="center"/>
    </xf>
    <xf numFmtId="179" fontId="9" fillId="2" borderId="113" xfId="2" applyNumberFormat="1" applyFont="1" applyFill="1" applyBorder="1" applyAlignment="1">
      <alignment horizontal="right" vertical="center"/>
    </xf>
    <xf numFmtId="179" fontId="9" fillId="2" borderId="187" xfId="2" applyNumberFormat="1" applyFont="1" applyFill="1" applyBorder="1" applyAlignment="1">
      <alignment horizontal="right" vertical="center"/>
    </xf>
    <xf numFmtId="0" fontId="9" fillId="2" borderId="157" xfId="0" applyFont="1" applyFill="1" applyBorder="1" applyAlignment="1">
      <alignment horizontal="left" vertical="center"/>
    </xf>
    <xf numFmtId="0" fontId="9" fillId="2" borderId="158" xfId="0" applyFont="1" applyFill="1" applyBorder="1" applyAlignment="1">
      <alignment horizontal="left" vertical="center"/>
    </xf>
    <xf numFmtId="0" fontId="9" fillId="2" borderId="159" xfId="0" applyFont="1" applyFill="1" applyBorder="1" applyAlignment="1">
      <alignment horizontal="left" vertical="center"/>
    </xf>
    <xf numFmtId="188" fontId="10" fillId="2" borderId="74" xfId="1" applyNumberFormat="1" applyFont="1" applyFill="1" applyBorder="1" applyAlignment="1">
      <alignment horizontal="right" vertical="center"/>
    </xf>
    <xf numFmtId="188" fontId="10" fillId="2" borderId="75" xfId="1" applyNumberFormat="1" applyFont="1" applyFill="1" applyBorder="1" applyAlignment="1">
      <alignment horizontal="right" vertical="center"/>
    </xf>
    <xf numFmtId="38" fontId="2" fillId="2" borderId="152" xfId="1" applyFont="1" applyFill="1" applyBorder="1" applyAlignment="1">
      <alignment horizontal="right" vertical="center"/>
    </xf>
    <xf numFmtId="38" fontId="2" fillId="2" borderId="155" xfId="1" applyFont="1" applyFill="1" applyBorder="1" applyAlignment="1">
      <alignment horizontal="right" vertical="center"/>
    </xf>
    <xf numFmtId="1" fontId="2" fillId="2" borderId="22" xfId="0" applyNumberFormat="1" applyFont="1" applyFill="1" applyBorder="1">
      <alignment vertical="center"/>
    </xf>
    <xf numFmtId="1" fontId="2" fillId="2" borderId="38" xfId="0" applyNumberFormat="1" applyFont="1" applyFill="1" applyBorder="1">
      <alignment vertical="center"/>
    </xf>
    <xf numFmtId="179" fontId="10" fillId="2" borderId="160" xfId="1" applyNumberFormat="1" applyFont="1" applyFill="1" applyBorder="1" applyAlignment="1">
      <alignment horizontal="right" vertical="center"/>
    </xf>
    <xf numFmtId="179" fontId="10" fillId="2" borderId="161" xfId="1" applyNumberFormat="1" applyFont="1" applyFill="1" applyBorder="1" applyAlignment="1">
      <alignment horizontal="right" vertical="center"/>
    </xf>
    <xf numFmtId="179" fontId="10" fillId="2" borderId="162" xfId="1" applyNumberFormat="1" applyFont="1" applyFill="1" applyBorder="1" applyAlignment="1">
      <alignment horizontal="right" vertical="center"/>
    </xf>
    <xf numFmtId="179" fontId="9" fillId="2" borderId="160" xfId="1" applyNumberFormat="1" applyFont="1" applyFill="1" applyBorder="1" applyAlignment="1">
      <alignment horizontal="right" vertical="center"/>
    </xf>
    <xf numFmtId="179" fontId="9" fillId="2" borderId="161" xfId="1" applyNumberFormat="1" applyFont="1" applyFill="1" applyBorder="1" applyAlignment="1">
      <alignment horizontal="right" vertical="center"/>
    </xf>
    <xf numFmtId="179" fontId="10" fillId="2" borderId="164" xfId="1" applyNumberFormat="1" applyFont="1" applyFill="1" applyBorder="1" applyAlignment="1">
      <alignment horizontal="right" vertical="center"/>
    </xf>
    <xf numFmtId="179" fontId="10" fillId="2" borderId="168" xfId="1" applyNumberFormat="1" applyFont="1" applyFill="1" applyBorder="1" applyAlignment="1">
      <alignment horizontal="right" vertical="center"/>
    </xf>
    <xf numFmtId="179" fontId="9" fillId="2" borderId="169" xfId="2" applyNumberFormat="1" applyFont="1" applyFill="1" applyBorder="1" applyAlignment="1">
      <alignment horizontal="right" vertical="center"/>
    </xf>
    <xf numFmtId="179" fontId="9" fillId="2" borderId="168" xfId="1" applyNumberFormat="1" applyFont="1" applyFill="1" applyBorder="1" applyAlignment="1">
      <alignment horizontal="right" vertical="center"/>
    </xf>
    <xf numFmtId="179" fontId="9" fillId="2" borderId="173" xfId="2" applyNumberFormat="1" applyFont="1" applyFill="1" applyBorder="1" applyAlignment="1">
      <alignment horizontal="right" vertical="center"/>
    </xf>
    <xf numFmtId="179" fontId="9" fillId="2" borderId="165" xfId="2" applyNumberFormat="1" applyFont="1" applyFill="1" applyBorder="1" applyAlignment="1">
      <alignment horizontal="right" vertical="center"/>
    </xf>
    <xf numFmtId="179" fontId="9" fillId="2" borderId="174" xfId="2" applyNumberFormat="1" applyFont="1" applyFill="1" applyBorder="1" applyAlignment="1">
      <alignment horizontal="right" vertical="center"/>
    </xf>
    <xf numFmtId="179" fontId="9" fillId="2" borderId="170" xfId="2" applyNumberFormat="1" applyFont="1" applyFill="1" applyBorder="1" applyAlignment="1">
      <alignment horizontal="right" vertical="center"/>
    </xf>
    <xf numFmtId="179" fontId="9" fillId="2" borderId="167" xfId="2" applyNumberFormat="1" applyFont="1" applyFill="1" applyBorder="1" applyAlignment="1">
      <alignment horizontal="right" vertical="center"/>
    </xf>
    <xf numFmtId="179" fontId="9" fillId="2" borderId="115" xfId="2" applyNumberFormat="1" applyFont="1" applyFill="1" applyBorder="1" applyAlignment="1">
      <alignment horizontal="right" vertical="center"/>
    </xf>
    <xf numFmtId="179" fontId="9" fillId="2" borderId="121" xfId="2" applyNumberFormat="1" applyFont="1" applyFill="1" applyBorder="1" applyAlignment="1">
      <alignment horizontal="right" vertical="center"/>
    </xf>
    <xf numFmtId="186" fontId="10" fillId="2" borderId="74" xfId="1" applyNumberFormat="1" applyFont="1" applyFill="1" applyBorder="1" applyAlignment="1">
      <alignment horizontal="right" vertical="center"/>
    </xf>
    <xf numFmtId="186" fontId="10" fillId="2" borderId="75" xfId="1" applyNumberFormat="1" applyFont="1" applyFill="1" applyBorder="1" applyAlignment="1">
      <alignment horizontal="right" vertical="center"/>
    </xf>
    <xf numFmtId="186" fontId="10" fillId="2" borderId="126" xfId="1" applyNumberFormat="1" applyFont="1" applyFill="1" applyBorder="1" applyAlignment="1">
      <alignment horizontal="right" vertical="center"/>
    </xf>
    <xf numFmtId="187" fontId="10" fillId="2" borderId="74" xfId="1" applyNumberFormat="1" applyFont="1" applyFill="1" applyBorder="1" applyAlignment="1">
      <alignment horizontal="right" vertical="center"/>
    </xf>
    <xf numFmtId="187" fontId="10" fillId="2" borderId="75" xfId="1" applyNumberFormat="1" applyFont="1" applyFill="1" applyBorder="1" applyAlignment="1">
      <alignment horizontal="right" vertical="center"/>
    </xf>
    <xf numFmtId="186" fontId="10" fillId="2" borderId="73" xfId="1" applyNumberFormat="1" applyFont="1" applyFill="1" applyBorder="1" applyAlignment="1">
      <alignment horizontal="right" vertical="center"/>
    </xf>
    <xf numFmtId="183" fontId="14" fillId="2" borderId="74" xfId="1" applyNumberFormat="1" applyFont="1" applyFill="1" applyBorder="1" applyAlignment="1">
      <alignment horizontal="right" vertical="center"/>
    </xf>
    <xf numFmtId="183" fontId="14" fillId="2" borderId="75" xfId="1" applyNumberFormat="1" applyFont="1" applyFill="1" applyBorder="1" applyAlignment="1">
      <alignment horizontal="right" vertical="center"/>
    </xf>
    <xf numFmtId="183" fontId="14" fillId="2" borderId="73" xfId="1" applyNumberFormat="1" applyFont="1" applyFill="1" applyBorder="1" applyAlignment="1">
      <alignment horizontal="right" vertical="center"/>
    </xf>
    <xf numFmtId="183" fontId="14" fillId="2" borderId="126" xfId="1" applyNumberFormat="1" applyFont="1" applyFill="1" applyBorder="1" applyAlignment="1">
      <alignment horizontal="right" vertical="center"/>
    </xf>
    <xf numFmtId="183" fontId="14" fillId="2" borderId="72" xfId="1" applyNumberFormat="1" applyFont="1" applyFill="1" applyBorder="1" applyAlignment="1">
      <alignment horizontal="right" vertical="center"/>
    </xf>
    <xf numFmtId="183" fontId="2" fillId="2" borderId="72" xfId="1" applyNumberFormat="1" applyFont="1" applyFill="1" applyBorder="1" applyAlignment="1">
      <alignment horizontal="right" vertical="center"/>
    </xf>
    <xf numFmtId="3" fontId="2" fillId="2" borderId="75" xfId="2" applyNumberFormat="1" applyFont="1" applyFill="1" applyBorder="1" applyAlignment="1">
      <alignment horizontal="right" vertical="center"/>
    </xf>
    <xf numFmtId="3" fontId="2" fillId="2" borderId="73" xfId="2" applyNumberFormat="1" applyFont="1" applyFill="1" applyBorder="1" applyAlignment="1">
      <alignment horizontal="right" vertical="center"/>
    </xf>
    <xf numFmtId="3" fontId="2" fillId="2" borderId="74" xfId="2" applyNumberFormat="1" applyFont="1" applyFill="1" applyBorder="1" applyAlignment="1">
      <alignment horizontal="right" vertical="center"/>
    </xf>
    <xf numFmtId="3" fontId="2" fillId="2" borderId="72" xfId="2" applyNumberFormat="1" applyFont="1" applyFill="1" applyBorder="1" applyAlignment="1">
      <alignment horizontal="right" vertical="center"/>
    </xf>
    <xf numFmtId="3" fontId="2" fillId="2" borderId="126" xfId="2" applyNumberFormat="1" applyFont="1" applyFill="1" applyBorder="1" applyAlignment="1">
      <alignment horizontal="right" vertical="center"/>
    </xf>
    <xf numFmtId="3" fontId="2" fillId="2" borderId="75" xfId="2" applyNumberFormat="1" applyFont="1" applyFill="1" applyBorder="1" applyAlignment="1">
      <alignment vertical="center"/>
    </xf>
    <xf numFmtId="3" fontId="2" fillId="2" borderId="73" xfId="2" applyNumberFormat="1" applyFont="1" applyFill="1" applyBorder="1" applyAlignment="1">
      <alignment vertical="center"/>
    </xf>
    <xf numFmtId="3" fontId="2" fillId="2" borderId="154" xfId="2" applyNumberFormat="1" applyFont="1" applyFill="1" applyBorder="1" applyAlignment="1">
      <alignment vertical="center"/>
    </xf>
    <xf numFmtId="3" fontId="2" fillId="2" borderId="153" xfId="2" applyNumberFormat="1" applyFont="1" applyFill="1" applyBorder="1" applyAlignment="1">
      <alignment vertical="center"/>
    </xf>
    <xf numFmtId="3" fontId="2" fillId="2" borderId="201" xfId="2" applyNumberFormat="1" applyFont="1" applyFill="1" applyBorder="1" applyAlignment="1">
      <alignment vertical="center"/>
    </xf>
    <xf numFmtId="38" fontId="2" fillId="2" borderId="22" xfId="1" applyFont="1" applyFill="1" applyBorder="1" applyAlignment="1">
      <alignment vertical="center"/>
    </xf>
    <xf numFmtId="38" fontId="2" fillId="2" borderId="23" xfId="1" applyFont="1" applyFill="1" applyBorder="1" applyAlignment="1">
      <alignment vertical="center"/>
    </xf>
    <xf numFmtId="38" fontId="2" fillId="2" borderId="38" xfId="1" applyFont="1" applyFill="1" applyBorder="1" applyAlignment="1">
      <alignment vertical="center"/>
    </xf>
    <xf numFmtId="3" fontId="2" fillId="2" borderId="152" xfId="2" applyNumberFormat="1" applyFont="1" applyFill="1" applyBorder="1" applyAlignment="1">
      <alignment vertical="center"/>
    </xf>
    <xf numFmtId="38" fontId="2" fillId="2" borderId="24" xfId="1" applyFont="1" applyFill="1" applyBorder="1" applyAlignment="1">
      <alignment vertical="center"/>
    </xf>
    <xf numFmtId="181" fontId="8" fillId="2" borderId="115" xfId="0" applyNumberFormat="1" applyFont="1" applyFill="1" applyBorder="1" applyAlignment="1">
      <alignment horizontal="center" vertical="center"/>
    </xf>
    <xf numFmtId="14" fontId="8" fillId="2" borderId="120" xfId="0" applyNumberFormat="1" applyFont="1" applyFill="1" applyBorder="1" applyAlignment="1">
      <alignment horizontal="center" vertical="center"/>
    </xf>
    <xf numFmtId="179" fontId="10" fillId="2" borderId="133" xfId="1" applyNumberFormat="1" applyFont="1" applyFill="1" applyBorder="1" applyAlignment="1">
      <alignment horizontal="right" vertical="center"/>
    </xf>
    <xf numFmtId="179" fontId="10" fillId="2" borderId="136" xfId="1" applyNumberFormat="1" applyFont="1" applyFill="1" applyBorder="1" applyAlignment="1">
      <alignment horizontal="right" vertical="center"/>
    </xf>
    <xf numFmtId="179" fontId="10" fillId="2" borderId="134" xfId="1" applyNumberFormat="1" applyFont="1" applyFill="1" applyBorder="1" applyAlignment="1">
      <alignment horizontal="right" vertical="center"/>
    </xf>
    <xf numFmtId="179" fontId="10" fillId="2" borderId="135" xfId="1" applyNumberFormat="1" applyFont="1" applyFill="1" applyBorder="1" applyAlignment="1">
      <alignment horizontal="right" vertical="center"/>
    </xf>
    <xf numFmtId="179" fontId="10" fillId="2" borderId="103" xfId="1" applyNumberFormat="1" applyFont="1" applyFill="1" applyBorder="1" applyAlignment="1">
      <alignment horizontal="right" vertical="center"/>
    </xf>
    <xf numFmtId="179" fontId="10" fillId="2" borderId="56" xfId="1" applyNumberFormat="1" applyFont="1" applyFill="1" applyBorder="1" applyAlignment="1">
      <alignment horizontal="right" vertical="center"/>
    </xf>
    <xf numFmtId="179" fontId="10" fillId="2" borderId="57" xfId="1" applyNumberFormat="1" applyFont="1" applyFill="1" applyBorder="1" applyAlignment="1">
      <alignment horizontal="right" vertical="center"/>
    </xf>
    <xf numFmtId="179" fontId="9" fillId="2" borderId="200" xfId="2" applyNumberFormat="1" applyFont="1" applyFill="1" applyBorder="1" applyAlignment="1">
      <alignment horizontal="right" vertical="center"/>
    </xf>
    <xf numFmtId="38" fontId="9" fillId="2" borderId="74" xfId="1" applyFont="1" applyFill="1" applyBorder="1" applyAlignment="1">
      <alignment horizontal="right" vertical="center"/>
    </xf>
    <xf numFmtId="38" fontId="9" fillId="2" borderId="73" xfId="1" applyFont="1" applyFill="1" applyBorder="1" applyAlignment="1">
      <alignment horizontal="right" vertical="center"/>
    </xf>
    <xf numFmtId="38" fontId="9" fillId="2" borderId="75" xfId="1" applyFont="1" applyFill="1" applyBorder="1" applyAlignment="1">
      <alignment horizontal="right" vertical="center"/>
    </xf>
    <xf numFmtId="38" fontId="2" fillId="2" borderId="36" xfId="1" applyFont="1" applyFill="1" applyBorder="1" applyAlignment="1">
      <alignment horizontal="right" vertical="center"/>
    </xf>
    <xf numFmtId="38" fontId="9" fillId="2" borderId="71" xfId="1" applyFont="1" applyFill="1" applyBorder="1" applyAlignment="1">
      <alignment horizontal="right" vertical="center"/>
    </xf>
    <xf numFmtId="38" fontId="9" fillId="2" borderId="70" xfId="1" applyFont="1" applyFill="1" applyBorder="1" applyAlignment="1">
      <alignment horizontal="right" vertical="center"/>
    </xf>
    <xf numFmtId="38" fontId="9" fillId="2" borderId="196" xfId="1" applyFont="1" applyFill="1" applyBorder="1" applyAlignment="1">
      <alignment horizontal="right" vertical="center"/>
    </xf>
    <xf numFmtId="38" fontId="10" fillId="2" borderId="186" xfId="1" applyFont="1" applyFill="1" applyBorder="1" applyAlignment="1">
      <alignment horizontal="right" vertical="center"/>
    </xf>
    <xf numFmtId="38" fontId="10" fillId="2" borderId="151" xfId="1" applyFont="1" applyFill="1" applyBorder="1" applyAlignment="1">
      <alignment horizontal="right" vertical="center"/>
    </xf>
    <xf numFmtId="38" fontId="9" fillId="2" borderId="185" xfId="1" applyFont="1" applyFill="1" applyBorder="1" applyAlignment="1">
      <alignment horizontal="right" vertical="center"/>
    </xf>
    <xf numFmtId="38" fontId="9" fillId="2" borderId="68" xfId="1" applyFont="1" applyFill="1" applyBorder="1" applyAlignment="1">
      <alignment horizontal="right" vertical="center"/>
    </xf>
    <xf numFmtId="179" fontId="10" fillId="2" borderId="173" xfId="1" applyNumberFormat="1" applyFont="1" applyFill="1" applyBorder="1" applyAlignment="1">
      <alignment horizontal="right" vertical="center"/>
    </xf>
    <xf numFmtId="179" fontId="10" fillId="2" borderId="171" xfId="1" applyNumberFormat="1" applyFont="1" applyFill="1" applyBorder="1" applyAlignment="1">
      <alignment horizontal="right" vertical="center"/>
    </xf>
    <xf numFmtId="179" fontId="10" fillId="2" borderId="172" xfId="1" applyNumberFormat="1" applyFont="1" applyFill="1" applyBorder="1" applyAlignment="1">
      <alignment horizontal="right" vertical="center"/>
    </xf>
    <xf numFmtId="179" fontId="9" fillId="2" borderId="188" xfId="2" applyNumberFormat="1" applyFont="1" applyFill="1" applyBorder="1" applyAlignment="1">
      <alignment horizontal="right" vertical="center"/>
    </xf>
    <xf numFmtId="179" fontId="9" fillId="2" borderId="192" xfId="2" applyNumberFormat="1" applyFont="1" applyFill="1" applyBorder="1" applyAlignment="1">
      <alignment horizontal="right" vertical="center"/>
    </xf>
    <xf numFmtId="179" fontId="9" fillId="2" borderId="193" xfId="2" applyNumberFormat="1" applyFont="1" applyFill="1" applyBorder="1" applyAlignment="1">
      <alignment horizontal="right" vertical="center"/>
    </xf>
    <xf numFmtId="38" fontId="10" fillId="2" borderId="194" xfId="1" applyFont="1" applyFill="1" applyBorder="1" applyAlignment="1">
      <alignment horizontal="right" vertical="center"/>
    </xf>
    <xf numFmtId="38" fontId="10" fillId="2" borderId="195" xfId="1" applyFont="1" applyFill="1" applyBorder="1" applyAlignment="1">
      <alignment horizontal="right" vertical="center"/>
    </xf>
    <xf numFmtId="38" fontId="10" fillId="2" borderId="152" xfId="1" applyFont="1" applyFill="1" applyBorder="1" applyAlignment="1">
      <alignment horizontal="right" vertical="center"/>
    </xf>
    <xf numFmtId="38" fontId="10" fillId="2" borderId="153" xfId="1" applyFont="1" applyFill="1" applyBorder="1" applyAlignment="1">
      <alignment horizontal="right" vertical="center"/>
    </xf>
    <xf numFmtId="38" fontId="9" fillId="2" borderId="152" xfId="1" applyFont="1" applyFill="1" applyBorder="1" applyAlignment="1">
      <alignment horizontal="right" vertical="center"/>
    </xf>
    <xf numFmtId="38" fontId="9" fillId="2" borderId="154" xfId="1" applyFont="1" applyFill="1" applyBorder="1" applyAlignment="1">
      <alignment horizontal="right" vertical="center"/>
    </xf>
    <xf numFmtId="38" fontId="9" fillId="2" borderId="153" xfId="1" applyFont="1" applyFill="1" applyBorder="1" applyAlignment="1">
      <alignment horizontal="right" vertical="center"/>
    </xf>
    <xf numFmtId="38" fontId="9" fillId="2" borderId="72" xfId="1" applyFont="1" applyFill="1" applyBorder="1" applyAlignment="1">
      <alignment vertical="center"/>
    </xf>
    <xf numFmtId="179" fontId="9" fillId="2" borderId="162" xfId="1" applyNumberFormat="1" applyFont="1" applyFill="1" applyBorder="1" applyAlignment="1">
      <alignment horizontal="right" vertical="center"/>
    </xf>
    <xf numFmtId="179" fontId="9" fillId="2" borderId="190" xfId="2" applyNumberFormat="1" applyFont="1" applyFill="1" applyBorder="1" applyAlignment="1">
      <alignment horizontal="right" vertical="center"/>
    </xf>
    <xf numFmtId="179" fontId="9" fillId="2" borderId="191" xfId="2" applyNumberFormat="1" applyFont="1" applyFill="1" applyBorder="1" applyAlignment="1">
      <alignment horizontal="right" vertical="center"/>
    </xf>
    <xf numFmtId="38" fontId="2" fillId="2" borderId="70" xfId="1" applyFont="1" applyFill="1" applyBorder="1" applyAlignment="1">
      <alignment horizontal="right" vertical="center"/>
    </xf>
    <xf numFmtId="38" fontId="2" fillId="2" borderId="185" xfId="1" applyFont="1" applyFill="1" applyBorder="1" applyAlignment="1">
      <alignment horizontal="right" vertical="center"/>
    </xf>
    <xf numFmtId="38" fontId="2" fillId="2" borderId="68" xfId="1" applyFont="1" applyFill="1" applyBorder="1" applyAlignment="1">
      <alignment horizontal="right" vertical="center"/>
    </xf>
    <xf numFmtId="14" fontId="8" fillId="2" borderId="65" xfId="0" applyNumberFormat="1" applyFont="1" applyFill="1" applyBorder="1" applyAlignment="1">
      <alignment horizontal="center" vertical="center"/>
    </xf>
    <xf numFmtId="179" fontId="2" fillId="2" borderId="133" xfId="0" applyNumberFormat="1" applyFont="1" applyFill="1" applyBorder="1" applyAlignment="1">
      <alignment horizontal="right" vertical="center"/>
    </xf>
    <xf numFmtId="179" fontId="9" fillId="2" borderId="56" xfId="2" applyNumberFormat="1" applyFont="1" applyFill="1" applyBorder="1" applyAlignment="1">
      <alignment horizontal="right" vertical="center"/>
    </xf>
    <xf numFmtId="179" fontId="9" fillId="2" borderId="57" xfId="2" applyNumberFormat="1" applyFont="1" applyFill="1" applyBorder="1" applyAlignment="1">
      <alignment horizontal="right" vertical="center"/>
    </xf>
    <xf numFmtId="179" fontId="9" fillId="2" borderId="129" xfId="2" applyNumberFormat="1" applyFont="1" applyFill="1" applyBorder="1" applyAlignment="1">
      <alignment horizontal="right" vertical="center"/>
    </xf>
    <xf numFmtId="179" fontId="9" fillId="2" borderId="180" xfId="2" applyNumberFormat="1" applyFont="1" applyFill="1" applyBorder="1" applyAlignment="1">
      <alignment horizontal="right" vertical="center"/>
    </xf>
    <xf numFmtId="179" fontId="9" fillId="2" borderId="179" xfId="2" applyNumberFormat="1" applyFont="1" applyFill="1" applyBorder="1" applyAlignment="1">
      <alignment horizontal="right" vertical="center"/>
    </xf>
    <xf numFmtId="179" fontId="9" fillId="2" borderId="117" xfId="2" applyNumberFormat="1" applyFont="1" applyFill="1" applyBorder="1" applyAlignment="1">
      <alignment horizontal="right" vertical="center"/>
    </xf>
    <xf numFmtId="179" fontId="9" fillId="2" borderId="116" xfId="2" applyNumberFormat="1" applyFont="1" applyFill="1" applyBorder="1" applyAlignment="1">
      <alignment horizontal="right" vertical="center"/>
    </xf>
    <xf numFmtId="185" fontId="10" fillId="2" borderId="128" xfId="1" applyNumberFormat="1" applyFont="1" applyFill="1" applyBorder="1" applyAlignment="1">
      <alignment horizontal="right" vertical="center"/>
    </xf>
    <xf numFmtId="185" fontId="10" fillId="2" borderId="127" xfId="1" applyNumberFormat="1" applyFont="1" applyFill="1" applyBorder="1" applyAlignment="1">
      <alignment horizontal="right" vertical="center"/>
    </xf>
    <xf numFmtId="38" fontId="10" fillId="2" borderId="35" xfId="1" applyFont="1" applyFill="1" applyBorder="1" applyAlignment="1">
      <alignment horizontal="right" vertical="center"/>
    </xf>
    <xf numFmtId="38" fontId="10" fillId="2" borderId="36" xfId="1" applyFont="1" applyFill="1" applyBorder="1" applyAlignment="1">
      <alignment horizontal="right" vertical="center"/>
    </xf>
    <xf numFmtId="38" fontId="10" fillId="2" borderId="128" xfId="1" applyFont="1" applyFill="1" applyBorder="1" applyAlignment="1">
      <alignment vertical="center"/>
    </xf>
    <xf numFmtId="38" fontId="10" fillId="2" borderId="127" xfId="1" applyFont="1" applyFill="1" applyBorder="1" applyAlignment="1">
      <alignment vertical="center"/>
    </xf>
    <xf numFmtId="38" fontId="10" fillId="2" borderId="74" xfId="1" applyFont="1" applyFill="1" applyBorder="1" applyAlignment="1">
      <alignment vertical="center"/>
    </xf>
    <xf numFmtId="38" fontId="10" fillId="2" borderId="73" xfId="1" applyFont="1" applyFill="1" applyBorder="1" applyAlignment="1">
      <alignment vertical="center"/>
    </xf>
    <xf numFmtId="38" fontId="10" fillId="2" borderId="75" xfId="1" applyFont="1" applyFill="1" applyBorder="1" applyAlignment="1">
      <alignment vertical="center"/>
    </xf>
    <xf numFmtId="38" fontId="10" fillId="2" borderId="72" xfId="1" applyFont="1" applyFill="1" applyBorder="1" applyAlignment="1">
      <alignment vertical="center"/>
    </xf>
    <xf numFmtId="38" fontId="10" fillId="2" borderId="126" xfId="1" applyFont="1" applyFill="1" applyBorder="1" applyAlignment="1">
      <alignment vertical="center"/>
    </xf>
    <xf numFmtId="38" fontId="10" fillId="2" borderId="23" xfId="1" applyFont="1" applyFill="1" applyBorder="1" applyAlignment="1">
      <alignment vertical="center"/>
    </xf>
    <xf numFmtId="38" fontId="10" fillId="2" borderId="22" xfId="1" applyFont="1" applyFill="1" applyBorder="1" applyAlignment="1">
      <alignment vertical="center"/>
    </xf>
    <xf numFmtId="38" fontId="10" fillId="2" borderId="38" xfId="1" applyFont="1" applyFill="1" applyBorder="1" applyAlignment="1">
      <alignment vertical="center"/>
    </xf>
    <xf numFmtId="38" fontId="10" fillId="2" borderId="24" xfId="1" applyFont="1" applyFill="1" applyBorder="1" applyAlignment="1">
      <alignment vertical="center"/>
    </xf>
    <xf numFmtId="38" fontId="10" fillId="2" borderId="35" xfId="1" applyFont="1" applyFill="1" applyBorder="1" applyAlignment="1">
      <alignment vertical="center"/>
    </xf>
    <xf numFmtId="0" fontId="10" fillId="2" borderId="70" xfId="0" applyFont="1" applyFill="1" applyBorder="1" applyAlignment="1">
      <alignment horizontal="left" vertical="center"/>
    </xf>
    <xf numFmtId="0" fontId="10" fillId="2" borderId="71" xfId="0" applyFont="1" applyFill="1" applyBorder="1" applyAlignment="1">
      <alignment horizontal="left" vertical="center"/>
    </xf>
    <xf numFmtId="0" fontId="10" fillId="2" borderId="151" xfId="0" applyFont="1" applyFill="1" applyBorder="1" applyAlignment="1">
      <alignment horizontal="left" vertical="center"/>
    </xf>
    <xf numFmtId="38" fontId="10" fillId="2" borderId="156" xfId="1" applyFont="1" applyFill="1" applyBorder="1" applyAlignment="1">
      <alignment horizontal="right" vertical="center"/>
    </xf>
    <xf numFmtId="38" fontId="10" fillId="2" borderId="154" xfId="1" applyFont="1" applyFill="1" applyBorder="1" applyAlignment="1">
      <alignment horizontal="right" vertical="center"/>
    </xf>
    <xf numFmtId="38" fontId="10" fillId="2" borderId="155" xfId="1" applyFont="1" applyFill="1" applyBorder="1" applyAlignment="1">
      <alignment horizontal="right" vertical="center"/>
    </xf>
    <xf numFmtId="38" fontId="10" fillId="2" borderId="152" xfId="1" applyFont="1" applyFill="1" applyBorder="1" applyAlignment="1">
      <alignment vertical="center"/>
    </xf>
    <xf numFmtId="38" fontId="10" fillId="2" borderId="153" xfId="1" applyFont="1" applyFill="1" applyBorder="1" applyAlignment="1">
      <alignment vertical="center"/>
    </xf>
    <xf numFmtId="38" fontId="10" fillId="2" borderId="154" xfId="1" applyFont="1" applyFill="1" applyBorder="1" applyAlignment="1">
      <alignment vertical="center"/>
    </xf>
    <xf numFmtId="183" fontId="10" fillId="2" borderId="144" xfId="1" applyNumberFormat="1" applyFont="1" applyFill="1" applyBorder="1" applyAlignment="1">
      <alignment horizontal="right" vertical="center"/>
    </xf>
    <xf numFmtId="183" fontId="10" fillId="2" borderId="145" xfId="1" applyNumberFormat="1" applyFont="1" applyFill="1" applyBorder="1" applyAlignment="1">
      <alignment horizontal="right" vertical="center"/>
    </xf>
    <xf numFmtId="183" fontId="10" fillId="2" borderId="147" xfId="1" applyNumberFormat="1" applyFont="1" applyFill="1" applyBorder="1" applyAlignment="1">
      <alignment horizontal="right" vertical="center"/>
    </xf>
    <xf numFmtId="183" fontId="10" fillId="2" borderId="149" xfId="1" applyNumberFormat="1" applyFont="1" applyFill="1" applyBorder="1" applyAlignment="1">
      <alignment horizontal="right" vertical="center"/>
    </xf>
    <xf numFmtId="183" fontId="10" fillId="2" borderId="146" xfId="1" applyNumberFormat="1" applyFont="1" applyFill="1" applyBorder="1" applyAlignment="1">
      <alignment horizontal="right" vertical="center"/>
    </xf>
    <xf numFmtId="183" fontId="10" fillId="2" borderId="150" xfId="1" applyNumberFormat="1" applyFont="1" applyFill="1" applyBorder="1" applyAlignment="1">
      <alignment horizontal="right" vertical="center"/>
    </xf>
    <xf numFmtId="183" fontId="10" fillId="2" borderId="148" xfId="1" applyNumberFormat="1" applyFont="1" applyFill="1" applyBorder="1" applyAlignment="1">
      <alignment horizontal="right" vertical="center"/>
    </xf>
    <xf numFmtId="183" fontId="2" fillId="2" borderId="144" xfId="1" applyNumberFormat="1" applyFont="1" applyFill="1" applyBorder="1" applyAlignment="1">
      <alignment horizontal="right" vertical="center"/>
    </xf>
    <xf numFmtId="183" fontId="2" fillId="2" borderId="145" xfId="1" applyNumberFormat="1" applyFont="1" applyFill="1" applyBorder="1" applyAlignment="1">
      <alignment horizontal="right" vertical="center"/>
    </xf>
    <xf numFmtId="183" fontId="2" fillId="2" borderId="150" xfId="1" applyNumberFormat="1" applyFont="1" applyFill="1" applyBorder="1" applyAlignment="1">
      <alignment horizontal="right" vertical="center"/>
    </xf>
    <xf numFmtId="183" fontId="2" fillId="2" borderId="147" xfId="1" applyNumberFormat="1" applyFont="1" applyFill="1" applyBorder="1" applyAlignment="1">
      <alignment horizontal="right" vertical="center"/>
    </xf>
    <xf numFmtId="183" fontId="2" fillId="2" borderId="149" xfId="1" applyNumberFormat="1" applyFont="1" applyFill="1" applyBorder="1" applyAlignment="1">
      <alignment horizontal="right" vertical="center"/>
    </xf>
    <xf numFmtId="183" fontId="2" fillId="2" borderId="148" xfId="1" applyNumberFormat="1" applyFont="1" applyFill="1" applyBorder="1" applyAlignment="1">
      <alignment horizontal="right" vertical="center"/>
    </xf>
    <xf numFmtId="183" fontId="2" fillId="2" borderId="146" xfId="1" applyNumberFormat="1" applyFont="1" applyFill="1" applyBorder="1" applyAlignment="1">
      <alignment horizontal="right" vertical="center"/>
    </xf>
    <xf numFmtId="183" fontId="2" fillId="2" borderId="147" xfId="1" applyNumberFormat="1" applyFont="1" applyFill="1" applyBorder="1" applyAlignment="1">
      <alignment vertical="center"/>
    </xf>
    <xf numFmtId="183" fontId="2" fillId="2" borderId="149" xfId="1" applyNumberFormat="1" applyFont="1" applyFill="1" applyBorder="1" applyAlignment="1">
      <alignment vertical="center"/>
    </xf>
    <xf numFmtId="183" fontId="2" fillId="2" borderId="144" xfId="1" applyNumberFormat="1" applyFont="1" applyFill="1" applyBorder="1" applyAlignment="1">
      <alignment vertical="center"/>
    </xf>
    <xf numFmtId="183" fontId="2" fillId="2" borderId="146" xfId="1" applyNumberFormat="1" applyFont="1" applyFill="1" applyBorder="1" applyAlignment="1">
      <alignment vertical="center"/>
    </xf>
    <xf numFmtId="183" fontId="2" fillId="2" borderId="145" xfId="1" applyNumberFormat="1" applyFont="1" applyFill="1" applyBorder="1" applyAlignment="1">
      <alignment vertical="center"/>
    </xf>
    <xf numFmtId="183" fontId="2" fillId="2" borderId="148" xfId="1" applyNumberFormat="1" applyFont="1" applyFill="1" applyBorder="1" applyAlignment="1">
      <alignment vertical="center"/>
    </xf>
    <xf numFmtId="0" fontId="2" fillId="2" borderId="141" xfId="0" applyFont="1" applyFill="1" applyBorder="1" applyAlignment="1">
      <alignment horizontal="left" vertical="center"/>
    </xf>
    <xf numFmtId="0" fontId="2" fillId="2" borderId="142" xfId="0" applyFont="1" applyFill="1" applyBorder="1" applyAlignment="1">
      <alignment horizontal="left" vertical="center"/>
    </xf>
    <xf numFmtId="0" fontId="2" fillId="2" borderId="143" xfId="0" applyFont="1" applyFill="1" applyBorder="1" applyAlignment="1">
      <alignment horizontal="left" vertical="center"/>
    </xf>
    <xf numFmtId="179" fontId="9" fillId="2" borderId="133" xfId="1" applyNumberFormat="1" applyFont="1" applyFill="1" applyBorder="1" applyAlignment="1">
      <alignment horizontal="right" vertical="center"/>
    </xf>
    <xf numFmtId="179" fontId="9" fillId="2" borderId="61" xfId="2" applyNumberFormat="1" applyFont="1" applyFill="1" applyBorder="1" applyAlignment="1">
      <alignment horizontal="right" vertical="center"/>
    </xf>
    <xf numFmtId="179" fontId="9" fillId="2" borderId="55" xfId="2" applyNumberFormat="1" applyFont="1" applyFill="1" applyBorder="1" applyAlignment="1">
      <alignment horizontal="right" vertical="center"/>
    </xf>
    <xf numFmtId="0" fontId="10" fillId="2" borderId="133" xfId="0" applyFont="1" applyFill="1" applyBorder="1" applyAlignment="1">
      <alignment horizontal="right" vertical="center"/>
    </xf>
    <xf numFmtId="179" fontId="9" fillId="2" borderId="60" xfId="2" applyNumberFormat="1" applyFont="1" applyFill="1" applyBorder="1" applyAlignment="1">
      <alignment horizontal="right" vertical="center"/>
    </xf>
    <xf numFmtId="179" fontId="9" fillId="2" borderId="62" xfId="2" applyNumberFormat="1" applyFont="1" applyFill="1" applyBorder="1" applyAlignment="1">
      <alignment horizontal="right" vertical="center"/>
    </xf>
    <xf numFmtId="179" fontId="9" fillId="2" borderId="40" xfId="2" applyNumberFormat="1" applyFont="1" applyFill="1" applyBorder="1" applyAlignment="1">
      <alignment horizontal="right" vertical="center"/>
    </xf>
    <xf numFmtId="179" fontId="9" fillId="2" borderId="39" xfId="2" applyNumberFormat="1" applyFont="1" applyFill="1" applyBorder="1" applyAlignment="1">
      <alignment horizontal="right" vertical="center"/>
    </xf>
    <xf numFmtId="3" fontId="2" fillId="2" borderId="22" xfId="0" applyNumberFormat="1" applyFont="1" applyFill="1" applyBorder="1">
      <alignment vertical="center"/>
    </xf>
    <xf numFmtId="3" fontId="2" fillId="2" borderId="24" xfId="0" applyNumberFormat="1" applyFont="1" applyFill="1" applyBorder="1">
      <alignment vertical="center"/>
    </xf>
    <xf numFmtId="3" fontId="2" fillId="2" borderId="35" xfId="0" applyNumberFormat="1" applyFont="1" applyFill="1" applyBorder="1">
      <alignment vertical="center"/>
    </xf>
    <xf numFmtId="3" fontId="2" fillId="2" borderId="36" xfId="0" applyNumberFormat="1" applyFont="1" applyFill="1" applyBorder="1">
      <alignment vertical="center"/>
    </xf>
    <xf numFmtId="3" fontId="2" fillId="2" borderId="23" xfId="0" applyNumberFormat="1" applyFont="1" applyFill="1" applyBorder="1">
      <alignment vertical="center"/>
    </xf>
    <xf numFmtId="0" fontId="2" fillId="2" borderId="36" xfId="0" applyFont="1" applyFill="1" applyBorder="1">
      <alignment vertical="center"/>
    </xf>
    <xf numFmtId="3" fontId="2" fillId="2" borderId="38" xfId="0" applyNumberFormat="1" applyFont="1" applyFill="1" applyBorder="1">
      <alignment vertical="center"/>
    </xf>
    <xf numFmtId="3" fontId="2" fillId="2" borderId="37" xfId="0" applyNumberFormat="1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38" xfId="0" applyFont="1" applyFill="1" applyBorder="1">
      <alignment vertical="center"/>
    </xf>
    <xf numFmtId="3" fontId="2" fillId="2" borderId="68" xfId="2" applyNumberFormat="1" applyFont="1" applyFill="1" applyBorder="1" applyAlignment="1">
      <alignment horizontal="right" vertical="center"/>
    </xf>
    <xf numFmtId="3" fontId="2" fillId="2" borderId="38" xfId="2" applyNumberFormat="1" applyFont="1" applyFill="1" applyBorder="1" applyAlignment="1">
      <alignment horizontal="right" vertical="center"/>
    </xf>
    <xf numFmtId="3" fontId="2" fillId="2" borderId="22" xfId="2" applyNumberFormat="1" applyFont="1" applyFill="1" applyBorder="1" applyAlignment="1">
      <alignment horizontal="right" vertical="center"/>
    </xf>
    <xf numFmtId="3" fontId="2" fillId="2" borderId="125" xfId="2" applyNumberFormat="1" applyFont="1" applyFill="1" applyBorder="1" applyAlignment="1">
      <alignment horizontal="right" vertical="center"/>
    </xf>
    <xf numFmtId="3" fontId="2" fillId="2" borderId="124" xfId="2" applyNumberFormat="1" applyFont="1" applyFill="1" applyBorder="1" applyAlignment="1">
      <alignment horizontal="right" vertical="center"/>
    </xf>
    <xf numFmtId="3" fontId="2" fillId="2" borderId="82" xfId="2" applyNumberFormat="1" applyFont="1" applyFill="1" applyBorder="1" applyAlignment="1">
      <alignment horizontal="right" vertical="center"/>
    </xf>
    <xf numFmtId="38" fontId="2" fillId="2" borderId="124" xfId="1" applyFont="1" applyFill="1" applyBorder="1" applyAlignment="1">
      <alignment horizontal="right" vertical="center"/>
    </xf>
    <xf numFmtId="38" fontId="2" fillId="2" borderId="82" xfId="1" applyFont="1" applyFill="1" applyBorder="1" applyAlignment="1">
      <alignment horizontal="right" vertical="center"/>
    </xf>
    <xf numFmtId="38" fontId="2" fillId="2" borderId="19" xfId="1" applyFont="1" applyFill="1" applyBorder="1" applyAlignment="1">
      <alignment horizontal="right" vertical="center"/>
    </xf>
    <xf numFmtId="38" fontId="2" fillId="2" borderId="20" xfId="1" applyFont="1" applyFill="1" applyBorder="1" applyAlignment="1">
      <alignment horizontal="right" vertical="center"/>
    </xf>
    <xf numFmtId="38" fontId="2" fillId="2" borderId="123" xfId="1" applyFont="1" applyFill="1" applyBorder="1" applyAlignment="1">
      <alignment horizontal="right" vertical="center"/>
    </xf>
    <xf numFmtId="38" fontId="2" fillId="2" borderId="21" xfId="1" applyFont="1" applyFill="1" applyBorder="1" applyAlignment="1">
      <alignment horizontal="right" vertical="center"/>
    </xf>
    <xf numFmtId="3" fontId="2" fillId="2" borderId="23" xfId="2" applyNumberFormat="1" applyFont="1" applyFill="1" applyBorder="1" applyAlignment="1">
      <alignment horizontal="right" vertical="center"/>
    </xf>
    <xf numFmtId="3" fontId="2" fillId="2" borderId="20" xfId="2" applyNumberFormat="1" applyFont="1" applyFill="1" applyBorder="1" applyAlignment="1">
      <alignment horizontal="right" vertical="center"/>
    </xf>
    <xf numFmtId="38" fontId="2" fillId="2" borderId="22" xfId="1" applyFont="1" applyFill="1" applyBorder="1" applyAlignment="1">
      <alignment horizontal="right" vertical="center"/>
    </xf>
    <xf numFmtId="38" fontId="2" fillId="2" borderId="23" xfId="1" applyFont="1" applyFill="1" applyBorder="1" applyAlignment="1">
      <alignment horizontal="right" vertical="center"/>
    </xf>
    <xf numFmtId="0" fontId="2" fillId="2" borderId="67" xfId="0" applyFont="1" applyFill="1" applyBorder="1" applyAlignment="1">
      <alignment horizontal="left" vertical="center"/>
    </xf>
    <xf numFmtId="0" fontId="2" fillId="2" borderId="68" xfId="0" applyFont="1" applyFill="1" applyBorder="1" applyAlignment="1">
      <alignment horizontal="left" vertical="center"/>
    </xf>
    <xf numFmtId="0" fontId="2" fillId="2" borderId="69" xfId="0" applyFont="1" applyFill="1" applyBorder="1" applyAlignment="1">
      <alignment horizontal="left" vertical="center"/>
    </xf>
    <xf numFmtId="179" fontId="9" fillId="2" borderId="105" xfId="2" applyNumberFormat="1" applyFont="1" applyFill="1" applyBorder="1" applyAlignment="1">
      <alignment horizontal="right" vertical="center"/>
    </xf>
    <xf numFmtId="179" fontId="9" fillId="2" borderId="106" xfId="2" applyNumberFormat="1" applyFont="1" applyFill="1" applyBorder="1" applyAlignment="1">
      <alignment horizontal="right" vertical="center"/>
    </xf>
    <xf numFmtId="179" fontId="9" fillId="2" borderId="112" xfId="2" applyNumberFormat="1" applyFont="1" applyFill="1" applyBorder="1" applyAlignment="1">
      <alignment horizontal="right" vertical="center"/>
    </xf>
    <xf numFmtId="179" fontId="9" fillId="2" borderId="109" xfId="2" applyNumberFormat="1" applyFont="1" applyFill="1" applyBorder="1" applyAlignment="1">
      <alignment horizontal="right" vertical="center"/>
    </xf>
    <xf numFmtId="179" fontId="9" fillId="2" borderId="111" xfId="2" applyNumberFormat="1" applyFont="1" applyFill="1" applyBorder="1" applyAlignment="1">
      <alignment horizontal="right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0" fontId="2" fillId="2" borderId="109" xfId="0" applyFont="1" applyFill="1" applyBorder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2" fillId="2" borderId="106" xfId="0" applyFont="1" applyFill="1" applyBorder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2" fillId="2" borderId="104" xfId="0" applyFont="1" applyFill="1" applyBorder="1">
      <alignment vertical="center"/>
    </xf>
    <xf numFmtId="179" fontId="9" fillId="2" borderId="101" xfId="2" applyNumberFormat="1" applyFont="1" applyFill="1" applyBorder="1" applyAlignment="1">
      <alignment horizontal="right" vertical="center"/>
    </xf>
    <xf numFmtId="0" fontId="2" fillId="2" borderId="101" xfId="0" applyFont="1" applyFill="1" applyBorder="1" applyAlignment="1">
      <alignment horizontal="right" vertical="center"/>
    </xf>
    <xf numFmtId="179" fontId="9" fillId="2" borderId="101" xfId="2" applyNumberFormat="1" applyFont="1" applyFill="1" applyBorder="1" applyAlignment="1">
      <alignment vertical="center"/>
    </xf>
    <xf numFmtId="0" fontId="2" fillId="2" borderId="102" xfId="0" applyFont="1" applyFill="1" applyBorder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2" fillId="2" borderId="108" xfId="0" applyFont="1" applyFill="1" applyBorder="1">
      <alignment vertical="center"/>
    </xf>
    <xf numFmtId="179" fontId="13" fillId="2" borderId="101" xfId="2" applyNumberFormat="1" applyFont="1" applyFill="1" applyBorder="1" applyAlignment="1">
      <alignment horizontal="right" vertical="center"/>
    </xf>
    <xf numFmtId="0" fontId="2" fillId="2" borderId="102" xfId="0" applyFont="1" applyFill="1" applyBorder="1" applyAlignment="1">
      <alignment horizontal="right" vertical="center"/>
    </xf>
    <xf numFmtId="179" fontId="9" fillId="2" borderId="100" xfId="2" applyNumberFormat="1" applyFont="1" applyFill="1" applyBorder="1" applyAlignment="1">
      <alignment horizontal="right" vertical="center"/>
    </xf>
    <xf numFmtId="179" fontId="9" fillId="2" borderId="88" xfId="2" applyNumberFormat="1" applyFont="1" applyFill="1" applyBorder="1" applyAlignment="1">
      <alignment horizontal="right" vertical="center"/>
    </xf>
    <xf numFmtId="179" fontId="9" fillId="2" borderId="91" xfId="2" applyNumberFormat="1" applyFont="1" applyFill="1" applyBorder="1" applyAlignment="1">
      <alignment horizontal="right" vertical="center"/>
    </xf>
    <xf numFmtId="179" fontId="9" fillId="2" borderId="87" xfId="2" applyNumberFormat="1" applyFont="1" applyFill="1" applyBorder="1" applyAlignment="1">
      <alignment horizontal="right" vertical="center"/>
    </xf>
    <xf numFmtId="179" fontId="9" fillId="2" borderId="93" xfId="2" applyNumberFormat="1" applyFont="1" applyFill="1" applyBorder="1" applyAlignment="1">
      <alignment horizontal="right" vertical="center"/>
    </xf>
    <xf numFmtId="179" fontId="9" fillId="2" borderId="92" xfId="2" applyNumberFormat="1" applyFont="1" applyFill="1" applyBorder="1" applyAlignment="1">
      <alignment horizontal="right" vertical="center"/>
    </xf>
    <xf numFmtId="0" fontId="9" fillId="2" borderId="94" xfId="0" applyFont="1" applyFill="1" applyBorder="1" applyAlignment="1">
      <alignment horizontal="left" vertical="center"/>
    </xf>
    <xf numFmtId="0" fontId="9" fillId="2" borderId="95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179" fontId="9" fillId="2" borderId="77" xfId="2" applyNumberFormat="1" applyFont="1" applyFill="1" applyBorder="1" applyAlignment="1">
      <alignment horizontal="right" vertical="center"/>
    </xf>
    <xf numFmtId="179" fontId="9" fillId="2" borderId="89" xfId="2" applyNumberFormat="1" applyFont="1" applyFill="1" applyBorder="1" applyAlignment="1">
      <alignment horizontal="right" vertical="center"/>
    </xf>
    <xf numFmtId="179" fontId="9" fillId="2" borderId="90" xfId="2" applyNumberFormat="1" applyFont="1" applyFill="1" applyBorder="1" applyAlignment="1">
      <alignment horizontal="right" vertical="center"/>
    </xf>
    <xf numFmtId="179" fontId="9" fillId="2" borderId="85" xfId="2" applyNumberFormat="1" applyFont="1" applyFill="1" applyBorder="1" applyAlignment="1">
      <alignment horizontal="right" vertical="center"/>
    </xf>
    <xf numFmtId="179" fontId="9" fillId="2" borderId="86" xfId="2" applyNumberFormat="1" applyFont="1" applyFill="1" applyBorder="1" applyAlignment="1">
      <alignment horizontal="right" vertical="center"/>
    </xf>
    <xf numFmtId="179" fontId="9" fillId="2" borderId="84" xfId="2" applyNumberFormat="1" applyFont="1" applyFill="1" applyBorder="1" applyAlignment="1">
      <alignment horizontal="right" vertical="center"/>
    </xf>
    <xf numFmtId="179" fontId="9" fillId="2" borderId="66" xfId="2" applyNumberFormat="1" applyFont="1" applyFill="1" applyBorder="1" applyAlignment="1">
      <alignment horizontal="right" vertical="center"/>
    </xf>
    <xf numFmtId="179" fontId="9" fillId="2" borderId="83" xfId="2" applyNumberFormat="1" applyFont="1" applyFill="1" applyBorder="1" applyAlignment="1">
      <alignment horizontal="right" vertical="center"/>
    </xf>
    <xf numFmtId="179" fontId="9" fillId="2" borderId="79" xfId="2" applyNumberFormat="1" applyFont="1" applyFill="1" applyBorder="1" applyAlignment="1">
      <alignment horizontal="right" vertical="center"/>
    </xf>
    <xf numFmtId="182" fontId="2" fillId="2" borderId="22" xfId="1" applyNumberFormat="1" applyFont="1" applyFill="1" applyBorder="1" applyAlignment="1">
      <alignment horizontal="right" vertical="center"/>
    </xf>
    <xf numFmtId="182" fontId="2" fillId="2" borderId="36" xfId="1" applyNumberFormat="1" applyFont="1" applyFill="1" applyBorder="1" applyAlignment="1">
      <alignment horizontal="right" vertical="center"/>
    </xf>
    <xf numFmtId="0" fontId="9" fillId="2" borderId="76" xfId="0" applyFont="1" applyFill="1" applyBorder="1" applyAlignment="1">
      <alignment horizontal="left" vertical="center"/>
    </xf>
    <xf numFmtId="0" fontId="9" fillId="2" borderId="77" xfId="0" applyFont="1" applyFill="1" applyBorder="1" applyAlignment="1">
      <alignment horizontal="left" vertical="center"/>
    </xf>
    <xf numFmtId="0" fontId="9" fillId="2" borderId="78" xfId="0" applyFont="1" applyFill="1" applyBorder="1" applyAlignment="1">
      <alignment horizontal="left" vertical="center"/>
    </xf>
    <xf numFmtId="182" fontId="2" fillId="2" borderId="23" xfId="1" applyNumberFormat="1" applyFont="1" applyFill="1" applyBorder="1" applyAlignment="1">
      <alignment horizontal="right" vertical="center"/>
    </xf>
    <xf numFmtId="182" fontId="2" fillId="2" borderId="38" xfId="1" applyNumberFormat="1" applyFont="1" applyFill="1" applyBorder="1" applyAlignment="1">
      <alignment horizontal="right" vertical="center"/>
    </xf>
    <xf numFmtId="182" fontId="2" fillId="2" borderId="37" xfId="1" applyNumberFormat="1" applyFont="1" applyFill="1" applyBorder="1" applyAlignment="1">
      <alignment horizontal="right" vertical="center"/>
    </xf>
    <xf numFmtId="182" fontId="2" fillId="2" borderId="33" xfId="1" applyNumberFormat="1" applyFont="1" applyFill="1" applyBorder="1" applyAlignment="1">
      <alignment horizontal="right" vertical="center"/>
    </xf>
    <xf numFmtId="182" fontId="2" fillId="2" borderId="32" xfId="1" applyNumberFormat="1" applyFont="1" applyFill="1" applyBorder="1" applyAlignment="1">
      <alignment horizontal="right" vertical="center"/>
    </xf>
    <xf numFmtId="182" fontId="2" fillId="2" borderId="30" xfId="1" applyNumberFormat="1" applyFont="1" applyFill="1" applyBorder="1" applyAlignment="1">
      <alignment horizontal="right" vertical="center"/>
    </xf>
    <xf numFmtId="182" fontId="2" fillId="2" borderId="27" xfId="1" applyNumberFormat="1" applyFont="1" applyFill="1" applyBorder="1" applyAlignment="1">
      <alignment horizontal="right" vertical="center"/>
    </xf>
    <xf numFmtId="182" fontId="2" fillId="2" borderId="28" xfId="1" applyNumberFormat="1" applyFont="1" applyFill="1" applyBorder="1" applyAlignment="1">
      <alignment horizontal="right" vertical="center"/>
    </xf>
    <xf numFmtId="182" fontId="2" fillId="2" borderId="74" xfId="1" applyNumberFormat="1" applyFont="1" applyFill="1" applyBorder="1" applyAlignment="1">
      <alignment horizontal="right" vertical="center"/>
    </xf>
    <xf numFmtId="182" fontId="2" fillId="2" borderId="73" xfId="1" applyNumberFormat="1" applyFont="1" applyFill="1" applyBorder="1" applyAlignment="1">
      <alignment horizontal="right" vertical="center"/>
    </xf>
    <xf numFmtId="182" fontId="2" fillId="2" borderId="72" xfId="1" applyNumberFormat="1" applyFont="1" applyFill="1" applyBorder="1" applyAlignment="1">
      <alignment horizontal="right" vertical="center"/>
    </xf>
    <xf numFmtId="182" fontId="2" fillId="2" borderId="75" xfId="1" applyNumberFormat="1" applyFont="1" applyFill="1" applyBorder="1" applyAlignment="1">
      <alignment horizontal="right" vertical="center"/>
    </xf>
    <xf numFmtId="182" fontId="2" fillId="2" borderId="71" xfId="1" applyNumberFormat="1" applyFont="1" applyFill="1" applyBorder="1" applyAlignment="1">
      <alignment vertical="center"/>
    </xf>
    <xf numFmtId="178" fontId="2" fillId="2" borderId="68" xfId="1" applyNumberFormat="1" applyFont="1" applyFill="1" applyBorder="1" applyAlignment="1">
      <alignment horizontal="right" vertical="center"/>
    </xf>
    <xf numFmtId="181" fontId="8" fillId="2" borderId="17" xfId="0" applyNumberFormat="1" applyFont="1" applyFill="1" applyBorder="1" applyAlignment="1">
      <alignment horizontal="center" vertical="center"/>
    </xf>
    <xf numFmtId="182" fontId="2" fillId="2" borderId="70" xfId="1" applyNumberFormat="1" applyFont="1" applyFill="1" applyBorder="1" applyAlignment="1">
      <alignment vertical="center"/>
    </xf>
    <xf numFmtId="181" fontId="8" fillId="2" borderId="5" xfId="0" applyNumberFormat="1" applyFont="1" applyFill="1" applyBorder="1" applyAlignment="1">
      <alignment horizontal="center" vertical="center"/>
    </xf>
    <xf numFmtId="181" fontId="8" fillId="2" borderId="14" xfId="0" applyNumberFormat="1" applyFont="1" applyFill="1" applyBorder="1" applyAlignment="1">
      <alignment horizontal="center" vertical="center"/>
    </xf>
    <xf numFmtId="181" fontId="8" fillId="2" borderId="9" xfId="0" applyNumberFormat="1" applyFont="1" applyFill="1" applyBorder="1" applyAlignment="1">
      <alignment horizontal="center" vertical="center"/>
    </xf>
    <xf numFmtId="181" fontId="8" fillId="2" borderId="6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1" fontId="8" fillId="2" borderId="3" xfId="0" applyNumberFormat="1" applyFont="1" applyFill="1" applyBorder="1" applyAlignment="1">
      <alignment horizontal="center" vertical="center"/>
    </xf>
    <xf numFmtId="179" fontId="9" fillId="2" borderId="56" xfId="2" applyNumberFormat="1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horizontal="center" vertical="center"/>
    </xf>
    <xf numFmtId="179" fontId="9" fillId="2" borderId="0" xfId="2" applyNumberFormat="1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horizontal="center" vertical="center"/>
    </xf>
    <xf numFmtId="179" fontId="9" fillId="2" borderId="61" xfId="2" applyNumberFormat="1" applyFont="1" applyFill="1" applyBorder="1" applyAlignment="1">
      <alignment horizontal="center" vertical="center"/>
    </xf>
    <xf numFmtId="179" fontId="9" fillId="2" borderId="62" xfId="2" applyNumberFormat="1" applyFont="1" applyFill="1" applyBorder="1" applyAlignment="1">
      <alignment horizontal="center" vertical="center"/>
    </xf>
    <xf numFmtId="179" fontId="9" fillId="2" borderId="51" xfId="2" applyNumberFormat="1" applyFont="1" applyFill="1" applyBorder="1" applyAlignment="1">
      <alignment horizontal="center" vertical="center"/>
    </xf>
    <xf numFmtId="179" fontId="9" fillId="2" borderId="50" xfId="2" applyNumberFormat="1" applyFont="1" applyFill="1" applyBorder="1" applyAlignment="1">
      <alignment horizontal="center" vertical="center"/>
    </xf>
    <xf numFmtId="179" fontId="9" fillId="2" borderId="39" xfId="2" applyNumberFormat="1" applyFont="1" applyFill="1" applyBorder="1" applyAlignment="1">
      <alignment horizontal="center" vertical="center"/>
    </xf>
    <xf numFmtId="179" fontId="9" fillId="2" borderId="59" xfId="2" applyNumberFormat="1" applyFont="1" applyFill="1" applyBorder="1" applyAlignment="1">
      <alignment horizontal="center" vertical="center"/>
    </xf>
    <xf numFmtId="179" fontId="9" fillId="2" borderId="60" xfId="2" applyNumberFormat="1" applyFont="1" applyFill="1" applyBorder="1" applyAlignment="1">
      <alignment horizontal="center" vertical="center"/>
    </xf>
    <xf numFmtId="179" fontId="9" fillId="2" borderId="58" xfId="2" applyNumberFormat="1" applyFont="1" applyFill="1" applyBorder="1" applyAlignment="1">
      <alignment horizontal="center" vertical="center"/>
    </xf>
    <xf numFmtId="179" fontId="9" fillId="2" borderId="55" xfId="2" applyNumberFormat="1" applyFont="1" applyFill="1" applyBorder="1" applyAlignment="1">
      <alignment horizontal="center" vertical="center"/>
    </xf>
    <xf numFmtId="179" fontId="9" fillId="2" borderId="53" xfId="2" applyNumberFormat="1" applyFont="1" applyFill="1" applyBorder="1" applyAlignment="1">
      <alignment horizontal="center" vertical="center"/>
    </xf>
    <xf numFmtId="179" fontId="9" fillId="2" borderId="54" xfId="2" applyNumberFormat="1" applyFont="1" applyFill="1" applyBorder="1" applyAlignment="1">
      <alignment horizontal="center" vertical="center"/>
    </xf>
    <xf numFmtId="179" fontId="9" fillId="2" borderId="49" xfId="2" applyNumberFormat="1" applyFont="1" applyFill="1" applyBorder="1" applyAlignment="1">
      <alignment horizontal="center" vertical="center"/>
    </xf>
    <xf numFmtId="179" fontId="9" fillId="2" borderId="48" xfId="2" applyNumberFormat="1" applyFont="1" applyFill="1" applyBorder="1" applyAlignment="1">
      <alignment horizontal="center" vertical="center"/>
    </xf>
    <xf numFmtId="179" fontId="9" fillId="2" borderId="52" xfId="2" applyNumberFormat="1" applyFont="1" applyFill="1" applyBorder="1" applyAlignment="1">
      <alignment horizontal="center" vertical="center"/>
    </xf>
    <xf numFmtId="179" fontId="9" fillId="2" borderId="45" xfId="2" applyNumberFormat="1" applyFont="1" applyFill="1" applyBorder="1" applyAlignment="1">
      <alignment horizontal="center" vertical="center"/>
    </xf>
    <xf numFmtId="179" fontId="9" fillId="2" borderId="47" xfId="2" applyNumberFormat="1" applyFont="1" applyFill="1" applyBorder="1" applyAlignment="1">
      <alignment horizontal="center" vertical="center"/>
    </xf>
    <xf numFmtId="179" fontId="9" fillId="2" borderId="43" xfId="2" applyNumberFormat="1" applyFont="1" applyFill="1" applyBorder="1" applyAlignment="1">
      <alignment horizontal="center" vertical="center"/>
    </xf>
    <xf numFmtId="179" fontId="10" fillId="2" borderId="43" xfId="2" applyNumberFormat="1" applyFont="1" applyFill="1" applyBorder="1" applyAlignment="1">
      <alignment horizontal="center" vertical="center"/>
    </xf>
    <xf numFmtId="179" fontId="10" fillId="2" borderId="44" xfId="2" applyNumberFormat="1" applyFont="1" applyFill="1" applyBorder="1" applyAlignment="1">
      <alignment horizontal="center" vertical="center"/>
    </xf>
    <xf numFmtId="179" fontId="9" fillId="2" borderId="46" xfId="2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179" fontId="9" fillId="2" borderId="42" xfId="2" applyNumberFormat="1" applyFont="1" applyFill="1" applyBorder="1" applyAlignment="1">
      <alignment horizontal="center" vertical="center"/>
    </xf>
    <xf numFmtId="177" fontId="2" fillId="2" borderId="35" xfId="0" applyNumberFormat="1" applyFont="1" applyFill="1" applyBorder="1" applyAlignment="1">
      <alignment horizontal="right" vertical="center"/>
    </xf>
    <xf numFmtId="177" fontId="2" fillId="2" borderId="36" xfId="0" applyNumberFormat="1" applyFont="1" applyFill="1" applyBorder="1" applyAlignment="1">
      <alignment horizontal="right" vertical="center"/>
    </xf>
    <xf numFmtId="177" fontId="2" fillId="2" borderId="22" xfId="0" applyNumberFormat="1" applyFont="1" applyFill="1" applyBorder="1" applyAlignment="1">
      <alignment horizontal="center" vertical="center"/>
    </xf>
    <xf numFmtId="177" fontId="2" fillId="2" borderId="23" xfId="0" applyNumberFormat="1" applyFont="1" applyFill="1" applyBorder="1" applyAlignment="1">
      <alignment horizontal="center" vertical="center"/>
    </xf>
    <xf numFmtId="177" fontId="2" fillId="2" borderId="38" xfId="0" applyNumberFormat="1" applyFont="1" applyFill="1" applyBorder="1" applyAlignment="1">
      <alignment horizontal="center" vertical="center"/>
    </xf>
    <xf numFmtId="177" fontId="2" fillId="2" borderId="24" xfId="0" applyNumberFormat="1" applyFont="1" applyFill="1" applyBorder="1" applyAlignment="1">
      <alignment horizontal="center" vertical="center"/>
    </xf>
    <xf numFmtId="177" fontId="2" fillId="2" borderId="37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22" xfId="0" applyNumberFormat="1" applyFont="1" applyFill="1" applyBorder="1">
      <alignment vertical="center"/>
    </xf>
    <xf numFmtId="177" fontId="2" fillId="2" borderId="38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177" fontId="2" fillId="2" borderId="35" xfId="0" applyNumberFormat="1" applyFont="1" applyFill="1" applyBorder="1">
      <alignment vertical="center"/>
    </xf>
    <xf numFmtId="177" fontId="2" fillId="2" borderId="30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right" vertical="center"/>
    </xf>
    <xf numFmtId="177" fontId="2" fillId="2" borderId="25" xfId="0" applyNumberFormat="1" applyFont="1" applyFill="1" applyBorder="1" applyAlignment="1">
      <alignment horizontal="right" vertical="center"/>
    </xf>
    <xf numFmtId="177" fontId="2" fillId="2" borderId="32" xfId="0" applyNumberFormat="1" applyFont="1" applyFill="1" applyBorder="1" applyAlignment="1">
      <alignment horizontal="right" vertical="center"/>
    </xf>
    <xf numFmtId="177" fontId="2" fillId="2" borderId="28" xfId="0" applyNumberFormat="1" applyFont="1" applyFill="1" applyBorder="1">
      <alignment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177" fontId="2" fillId="2" borderId="30" xfId="0" applyNumberFormat="1" applyFont="1" applyFill="1" applyBorder="1">
      <alignment vertical="center"/>
    </xf>
    <xf numFmtId="177" fontId="2" fillId="2" borderId="27" xfId="0" applyNumberFormat="1" applyFont="1" applyFill="1" applyBorder="1">
      <alignment vertical="center"/>
    </xf>
    <xf numFmtId="177" fontId="2" fillId="2" borderId="31" xfId="0" applyNumberFormat="1" applyFont="1" applyFill="1" applyBorder="1" applyAlignment="1">
      <alignment horizontal="right" vertical="center"/>
    </xf>
    <xf numFmtId="177" fontId="2" fillId="2" borderId="29" xfId="0" applyNumberFormat="1" applyFont="1" applyFill="1" applyBorder="1" applyAlignment="1">
      <alignment horizontal="right" vertical="center"/>
    </xf>
    <xf numFmtId="177" fontId="2" fillId="2" borderId="26" xfId="0" applyNumberFormat="1" applyFont="1" applyFill="1" applyBorder="1" applyAlignment="1">
      <alignment horizontal="right" vertical="center"/>
    </xf>
    <xf numFmtId="14" fontId="8" fillId="2" borderId="13" xfId="0" applyNumberFormat="1" applyFont="1" applyFill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2" borderId="18" xfId="0" applyNumberFormat="1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/>
    </xf>
    <xf numFmtId="14" fontId="8" fillId="2" borderId="9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178" fontId="2" fillId="2" borderId="20" xfId="1" applyNumberFormat="1" applyFont="1" applyFill="1" applyBorder="1" applyAlignment="1">
      <alignment horizontal="right" vertical="center"/>
    </xf>
    <xf numFmtId="178" fontId="2" fillId="2" borderId="22" xfId="1" applyNumberFormat="1" applyFont="1" applyFill="1" applyBorder="1" applyAlignment="1">
      <alignment horizontal="right" vertical="center"/>
    </xf>
    <xf numFmtId="178" fontId="2" fillId="2" borderId="24" xfId="1" applyNumberFormat="1" applyFont="1" applyFill="1" applyBorder="1" applyAlignment="1">
      <alignment horizontal="right" vertical="center"/>
    </xf>
    <xf numFmtId="14" fontId="8" fillId="2" borderId="7" xfId="0" applyNumberFormat="1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/>
    </xf>
    <xf numFmtId="14" fontId="8" fillId="2" borderId="8" xfId="0" applyNumberFormat="1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/>
    </xf>
    <xf numFmtId="14" fontId="8" fillId="2" borderId="1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right" vertical="center"/>
    </xf>
    <xf numFmtId="181" fontId="8" fillId="3" borderId="18" xfId="0" applyNumberFormat="1" applyFont="1" applyFill="1" applyBorder="1" applyAlignment="1">
      <alignment horizontal="center" vertical="center"/>
    </xf>
    <xf numFmtId="181" fontId="8" fillId="3" borderId="11" xfId="0" applyNumberFormat="1" applyFont="1" applyFill="1" applyBorder="1" applyAlignment="1">
      <alignment horizontal="center" vertical="center"/>
    </xf>
    <xf numFmtId="38" fontId="2" fillId="3" borderId="74" xfId="1" applyFont="1" applyFill="1" applyBorder="1" applyAlignment="1">
      <alignment horizontal="right" vertical="center"/>
    </xf>
    <xf numFmtId="38" fontId="2" fillId="3" borderId="126" xfId="1" applyFont="1" applyFill="1" applyBorder="1" applyAlignment="1">
      <alignment horizontal="right" vertical="center"/>
    </xf>
    <xf numFmtId="179" fontId="10" fillId="3" borderId="134" xfId="2" applyNumberFormat="1" applyFont="1" applyFill="1" applyBorder="1" applyAlignment="1">
      <alignment horizontal="right" vertical="center"/>
    </xf>
    <xf numFmtId="179" fontId="10" fillId="3" borderId="136" xfId="2" applyNumberFormat="1" applyFont="1" applyFill="1" applyBorder="1" applyAlignment="1">
      <alignment horizontal="right" vertical="center"/>
    </xf>
    <xf numFmtId="38" fontId="2" fillId="3" borderId="71" xfId="1" applyFont="1" applyFill="1" applyBorder="1" applyAlignment="1">
      <alignment vertical="center"/>
    </xf>
    <xf numFmtId="0" fontId="2" fillId="3" borderId="74" xfId="0" applyFont="1" applyFill="1" applyBorder="1">
      <alignment vertical="center"/>
    </xf>
    <xf numFmtId="179" fontId="9" fillId="3" borderId="158" xfId="2" applyNumberFormat="1" applyFont="1" applyFill="1" applyBorder="1" applyAlignment="1">
      <alignment horizontal="right" vertical="center"/>
    </xf>
    <xf numFmtId="0" fontId="2" fillId="3" borderId="160" xfId="0" applyFont="1" applyFill="1" applyBorder="1" applyAlignment="1">
      <alignment horizontal="right" vertical="center"/>
    </xf>
    <xf numFmtId="179" fontId="9" fillId="3" borderId="177" xfId="2" applyNumberFormat="1" applyFont="1" applyFill="1" applyBorder="1" applyAlignment="1">
      <alignment horizontal="right" vertical="center"/>
    </xf>
    <xf numFmtId="0" fontId="2" fillId="3" borderId="134" xfId="0" applyFont="1" applyFill="1" applyBorder="1" applyAlignment="1">
      <alignment horizontal="right" vertical="center"/>
    </xf>
    <xf numFmtId="181" fontId="8" fillId="3" borderId="10" xfId="0" applyNumberFormat="1" applyFont="1" applyFill="1" applyBorder="1" applyAlignment="1">
      <alignment horizontal="center" vertical="center"/>
    </xf>
    <xf numFmtId="38" fontId="10" fillId="3" borderId="74" xfId="1" applyFont="1" applyFill="1" applyBorder="1" applyAlignment="1">
      <alignment horizontal="right" vertical="center"/>
    </xf>
    <xf numFmtId="38" fontId="10" fillId="3" borderId="75" xfId="1" applyFont="1" applyFill="1" applyBorder="1" applyAlignment="1">
      <alignment horizontal="right" vertical="center"/>
    </xf>
    <xf numFmtId="179" fontId="9" fillId="3" borderId="160" xfId="2" applyNumberFormat="1" applyFont="1" applyFill="1" applyBorder="1" applyAlignment="1">
      <alignment horizontal="right" vertical="center"/>
    </xf>
    <xf numFmtId="179" fontId="9" fillId="3" borderId="161" xfId="2" applyNumberFormat="1" applyFont="1" applyFill="1" applyBorder="1" applyAlignment="1">
      <alignment horizontal="right" vertical="center"/>
    </xf>
    <xf numFmtId="38" fontId="10" fillId="3" borderId="74" xfId="1" applyFont="1" applyFill="1" applyBorder="1" applyAlignment="1">
      <alignment horizontal="center" vertical="center"/>
    </xf>
    <xf numFmtId="38" fontId="10" fillId="3" borderId="126" xfId="1" applyFont="1" applyFill="1" applyBorder="1" applyAlignment="1">
      <alignment horizontal="center" vertical="center"/>
    </xf>
    <xf numFmtId="179" fontId="9" fillId="3" borderId="162" xfId="2" applyNumberFormat="1" applyFont="1" applyFill="1" applyBorder="1" applyAlignment="1">
      <alignment horizontal="right" vertical="center"/>
    </xf>
    <xf numFmtId="179" fontId="9" fillId="3" borderId="134" xfId="2" applyNumberFormat="1" applyFont="1" applyFill="1" applyBorder="1" applyAlignment="1">
      <alignment horizontal="right" vertical="center"/>
    </xf>
    <xf numFmtId="179" fontId="9" fillId="3" borderId="133" xfId="2" applyNumberFormat="1" applyFont="1" applyFill="1" applyBorder="1" applyAlignment="1">
      <alignment horizontal="right" vertical="center"/>
    </xf>
    <xf numFmtId="186" fontId="10" fillId="3" borderId="74" xfId="1" applyNumberFormat="1" applyFont="1" applyFill="1" applyBorder="1" applyAlignment="1">
      <alignment horizontal="right" vertical="center"/>
    </xf>
    <xf numFmtId="186" fontId="10" fillId="3" borderId="75" xfId="1" applyNumberFormat="1" applyFont="1" applyFill="1" applyBorder="1" applyAlignment="1">
      <alignment horizontal="right" vertical="center"/>
    </xf>
    <xf numFmtId="183" fontId="10" fillId="3" borderId="144" xfId="1" applyNumberFormat="1" applyFont="1" applyFill="1" applyBorder="1" applyAlignment="1">
      <alignment horizontal="center" vertical="center"/>
    </xf>
    <xf numFmtId="183" fontId="10" fillId="3" borderId="150" xfId="1" applyNumberFormat="1" applyFont="1" applyFill="1" applyBorder="1" applyAlignment="1">
      <alignment horizontal="center" vertical="center"/>
    </xf>
    <xf numFmtId="179" fontId="9" fillId="3" borderId="135" xfId="2" applyNumberFormat="1" applyFont="1" applyFill="1" applyBorder="1" applyAlignment="1">
      <alignment horizontal="right" vertical="center"/>
    </xf>
    <xf numFmtId="182" fontId="2" fillId="2" borderId="37" xfId="1" applyNumberFormat="1" applyFont="1" applyFill="1" applyBorder="1" applyAlignment="1">
      <alignment vertical="center"/>
    </xf>
    <xf numFmtId="182" fontId="2" fillId="2" borderId="23" xfId="1" applyNumberFormat="1" applyFont="1" applyFill="1" applyBorder="1" applyAlignment="1">
      <alignment vertical="center"/>
    </xf>
    <xf numFmtId="182" fontId="2" fillId="2" borderId="22" xfId="1" applyNumberFormat="1" applyFont="1" applyFill="1" applyBorder="1" applyAlignment="1">
      <alignment vertical="center"/>
    </xf>
    <xf numFmtId="38" fontId="2" fillId="2" borderId="74" xfId="2" applyNumberFormat="1" applyFont="1" applyFill="1" applyBorder="1" applyAlignment="1">
      <alignment vertical="center"/>
    </xf>
    <xf numFmtId="38" fontId="2" fillId="2" borderId="75" xfId="2" applyNumberFormat="1" applyFont="1" applyFill="1" applyBorder="1" applyAlignment="1">
      <alignment vertical="center"/>
    </xf>
    <xf numFmtId="38" fontId="2" fillId="4" borderId="128" xfId="1" applyFont="1" applyFill="1" applyBorder="1" applyAlignment="1">
      <alignment horizontal="right" vertical="center"/>
    </xf>
    <xf numFmtId="38" fontId="2" fillId="4" borderId="127" xfId="1" applyFont="1" applyFill="1" applyBorder="1" applyAlignment="1">
      <alignment horizontal="right" vertical="center"/>
    </xf>
    <xf numFmtId="179" fontId="10" fillId="4" borderId="138" xfId="2" applyNumberFormat="1" applyFont="1" applyFill="1" applyBorder="1" applyAlignment="1">
      <alignment horizontal="right" vertical="center"/>
    </xf>
    <xf numFmtId="179" fontId="10" fillId="4" borderId="137" xfId="2" applyNumberFormat="1" applyFont="1" applyFill="1" applyBorder="1" applyAlignment="1">
      <alignment horizontal="right" vertical="center"/>
    </xf>
    <xf numFmtId="179" fontId="9" fillId="3" borderId="138" xfId="2" applyNumberFormat="1" applyFont="1" applyFill="1" applyBorder="1" applyAlignment="1">
      <alignment horizontal="right" vertical="center"/>
    </xf>
    <xf numFmtId="179" fontId="9" fillId="3" borderId="137" xfId="2" applyNumberFormat="1" applyFont="1" applyFill="1" applyBorder="1" applyAlignment="1">
      <alignment horizontal="right" vertical="center"/>
    </xf>
    <xf numFmtId="14" fontId="8" fillId="4" borderId="122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83" fontId="2" fillId="3" borderId="128" xfId="1" applyNumberFormat="1" applyFont="1" applyFill="1" applyBorder="1" applyAlignment="1">
      <alignment horizontal="right" vertical="center"/>
    </xf>
    <xf numFmtId="183" fontId="2" fillId="3" borderId="127" xfId="1" applyNumberFormat="1" applyFont="1" applyFill="1" applyBorder="1" applyAlignment="1">
      <alignment horizontal="right" vertical="center"/>
    </xf>
    <xf numFmtId="14" fontId="8" fillId="3" borderId="12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8" fontId="2" fillId="3" borderId="128" xfId="1" applyFont="1" applyFill="1" applyBorder="1" applyAlignment="1">
      <alignment horizontal="right" vertical="center"/>
    </xf>
    <xf numFmtId="38" fontId="2" fillId="3" borderId="127" xfId="1" applyFont="1" applyFill="1" applyBorder="1" applyAlignment="1">
      <alignment horizontal="right" vertical="center"/>
    </xf>
    <xf numFmtId="14" fontId="8" fillId="3" borderId="16" xfId="0" applyNumberFormat="1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38" fontId="2" fillId="3" borderId="74" xfId="2" applyNumberFormat="1" applyFont="1" applyFill="1" applyBorder="1" applyAlignment="1">
      <alignment vertical="center"/>
    </xf>
    <xf numFmtId="38" fontId="2" fillId="3" borderId="75" xfId="2" applyNumberFormat="1" applyFont="1" applyFill="1" applyBorder="1" applyAlignment="1">
      <alignment vertical="center"/>
    </xf>
    <xf numFmtId="179" fontId="2" fillId="3" borderId="133" xfId="0" applyNumberFormat="1" applyFont="1" applyFill="1" applyBorder="1" applyAlignment="1">
      <alignment horizontal="right" vertical="center"/>
    </xf>
    <xf numFmtId="179" fontId="9" fillId="3" borderId="163" xfId="2" applyNumberFormat="1" applyFont="1" applyFill="1" applyBorder="1" applyAlignment="1">
      <alignment horizontal="right" vertical="center"/>
    </xf>
    <xf numFmtId="179" fontId="9" fillId="3" borderId="175" xfId="2" applyNumberFormat="1" applyFont="1" applyFill="1" applyBorder="1" applyAlignment="1">
      <alignment horizontal="right" vertical="center"/>
    </xf>
    <xf numFmtId="186" fontId="10" fillId="3" borderId="128" xfId="1" applyNumberFormat="1" applyFont="1" applyFill="1" applyBorder="1" applyAlignment="1">
      <alignment horizontal="right" vertical="center"/>
    </xf>
    <xf numFmtId="186" fontId="10" fillId="3" borderId="127" xfId="1" applyNumberFormat="1" applyFont="1" applyFill="1" applyBorder="1" applyAlignment="1">
      <alignment horizontal="right" vertical="center"/>
    </xf>
    <xf numFmtId="38" fontId="10" fillId="3" borderId="128" xfId="1" applyFont="1" applyFill="1" applyBorder="1" applyAlignment="1">
      <alignment horizontal="right" vertical="center"/>
    </xf>
    <xf numFmtId="38" fontId="10" fillId="3" borderId="127" xfId="1" applyFont="1" applyFill="1" applyBorder="1" applyAlignment="1">
      <alignment horizontal="right" vertical="center"/>
    </xf>
    <xf numFmtId="38" fontId="10" fillId="2" borderId="74" xfId="1" applyFont="1" applyFill="1" applyBorder="1" applyAlignment="1">
      <alignment horizontal="center" vertical="center"/>
    </xf>
    <xf numFmtId="38" fontId="10" fillId="2" borderId="126" xfId="1" applyFont="1" applyFill="1" applyBorder="1" applyAlignment="1">
      <alignment horizontal="center" vertical="center"/>
    </xf>
    <xf numFmtId="185" fontId="10" fillId="3" borderId="128" xfId="1" applyNumberFormat="1" applyFont="1" applyFill="1" applyBorder="1" applyAlignment="1">
      <alignment horizontal="right" vertical="center"/>
    </xf>
    <xf numFmtId="185" fontId="10" fillId="3" borderId="127" xfId="1" applyNumberFormat="1" applyFont="1" applyFill="1" applyBorder="1" applyAlignment="1">
      <alignment horizontal="right" vertical="center"/>
    </xf>
    <xf numFmtId="183" fontId="10" fillId="3" borderId="147" xfId="1" applyNumberFormat="1" applyFont="1" applyFill="1" applyBorder="1" applyAlignment="1">
      <alignment horizontal="right" vertical="center"/>
    </xf>
    <xf numFmtId="183" fontId="10" fillId="3" borderId="149" xfId="1" applyNumberFormat="1" applyFont="1" applyFill="1" applyBorder="1" applyAlignment="1">
      <alignment horizontal="right" vertical="center"/>
    </xf>
    <xf numFmtId="14" fontId="8" fillId="3" borderId="2" xfId="0" applyNumberFormat="1" applyFont="1" applyFill="1" applyBorder="1" applyAlignment="1">
      <alignment horizontal="center" vertical="center"/>
    </xf>
    <xf numFmtId="183" fontId="2" fillId="3" borderId="74" xfId="1" applyNumberFormat="1" applyFont="1" applyFill="1" applyBorder="1" applyAlignment="1">
      <alignment horizontal="right" vertical="center"/>
    </xf>
    <xf numFmtId="0" fontId="2" fillId="2" borderId="73" xfId="0" applyFont="1" applyFill="1" applyBorder="1" applyAlignment="1">
      <alignment horizontal="right" vertical="center"/>
    </xf>
    <xf numFmtId="0" fontId="2" fillId="2" borderId="75" xfId="0" applyFont="1" applyFill="1" applyBorder="1" applyAlignment="1">
      <alignment horizontal="right" vertical="center"/>
    </xf>
    <xf numFmtId="38" fontId="2" fillId="2" borderId="71" xfId="2" applyNumberFormat="1" applyFont="1" applyFill="1" applyBorder="1" applyAlignment="1">
      <alignment vertical="center"/>
    </xf>
    <xf numFmtId="38" fontId="2" fillId="2" borderId="73" xfId="2" applyNumberFormat="1" applyFont="1" applyFill="1" applyBorder="1" applyAlignment="1">
      <alignment vertical="center"/>
    </xf>
    <xf numFmtId="182" fontId="2" fillId="2" borderId="74" xfId="1" applyNumberFormat="1" applyFont="1" applyFill="1" applyBorder="1" applyAlignment="1">
      <alignment vertical="center"/>
    </xf>
    <xf numFmtId="182" fontId="2" fillId="2" borderId="127" xfId="1" applyNumberFormat="1" applyFont="1" applyFill="1" applyBorder="1" applyAlignment="1">
      <alignment vertical="center"/>
    </xf>
    <xf numFmtId="182" fontId="2" fillId="2" borderId="73" xfId="1" applyNumberFormat="1" applyFont="1" applyFill="1" applyBorder="1" applyAlignment="1">
      <alignment vertical="center"/>
    </xf>
    <xf numFmtId="182" fontId="2" fillId="2" borderId="75" xfId="1" applyNumberFormat="1" applyFont="1" applyFill="1" applyBorder="1" applyAlignment="1">
      <alignment vertical="center"/>
    </xf>
    <xf numFmtId="182" fontId="2" fillId="2" borderId="36" xfId="1" applyNumberFormat="1" applyFont="1" applyFill="1" applyBorder="1" applyAlignment="1">
      <alignment vertical="center"/>
    </xf>
    <xf numFmtId="183" fontId="10" fillId="2" borderId="144" xfId="1" applyNumberFormat="1" applyFont="1" applyFill="1" applyBorder="1" applyAlignment="1">
      <alignment horizontal="center" vertical="center"/>
    </xf>
    <xf numFmtId="183" fontId="10" fillId="2" borderId="150" xfId="1" applyNumberFormat="1" applyFont="1" applyFill="1" applyBorder="1" applyAlignment="1">
      <alignment horizontal="center" vertical="center"/>
    </xf>
    <xf numFmtId="181" fontId="8" fillId="3" borderId="17" xfId="0" applyNumberFormat="1" applyFont="1" applyFill="1" applyBorder="1" applyAlignment="1">
      <alignment horizontal="center" vertical="center"/>
    </xf>
    <xf numFmtId="182" fontId="2" fillId="3" borderId="22" xfId="1" applyNumberFormat="1" applyFont="1" applyFill="1" applyBorder="1" applyAlignment="1">
      <alignment vertical="center"/>
    </xf>
    <xf numFmtId="182" fontId="2" fillId="3" borderId="36" xfId="1" applyNumberFormat="1" applyFont="1" applyFill="1" applyBorder="1" applyAlignment="1">
      <alignment vertical="center"/>
    </xf>
    <xf numFmtId="179" fontId="9" fillId="3" borderId="88" xfId="2" applyNumberFormat="1" applyFont="1" applyFill="1" applyBorder="1" applyAlignment="1">
      <alignment horizontal="right" vertical="center"/>
    </xf>
    <xf numFmtId="179" fontId="9" fillId="3" borderId="93" xfId="2" applyNumberFormat="1" applyFont="1" applyFill="1" applyBorder="1" applyAlignment="1">
      <alignment horizontal="right" vertical="center"/>
    </xf>
    <xf numFmtId="179" fontId="9" fillId="3" borderId="105" xfId="2" applyNumberFormat="1" applyFont="1" applyFill="1" applyBorder="1" applyAlignment="1">
      <alignment horizontal="right" vertical="center"/>
    </xf>
    <xf numFmtId="179" fontId="9" fillId="3" borderId="112" xfId="2" applyNumberFormat="1" applyFont="1" applyFill="1" applyBorder="1" applyAlignment="1">
      <alignment horizontal="right" vertical="center"/>
    </xf>
    <xf numFmtId="179" fontId="9" fillId="3" borderId="164" xfId="2" applyNumberFormat="1" applyFont="1" applyFill="1" applyBorder="1" applyAlignment="1">
      <alignment horizontal="right" vertical="center"/>
    </xf>
    <xf numFmtId="0" fontId="2" fillId="3" borderId="75" xfId="0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3C6E6-A519-417E-92A4-D9746A4B3EC9}">
  <dimension ref="A1:JS104"/>
  <sheetViews>
    <sheetView zoomScale="70" zoomScaleNormal="70" workbookViewId="0">
      <selection activeCell="A2" sqref="A2:XFD3"/>
    </sheetView>
  </sheetViews>
  <sheetFormatPr defaultColWidth="8.90625" defaultRowHeight="15" outlineLevelCol="1"/>
  <cols>
    <col min="1" max="1" width="1.6328125" style="1" customWidth="1"/>
    <col min="2" max="4" width="10" style="1" customWidth="1"/>
    <col min="5" max="5" width="32.08984375" style="1" customWidth="1"/>
    <col min="6" max="75" width="5.453125" style="1" hidden="1" customWidth="1" outlineLevel="1"/>
    <col min="76" max="76" width="5.08984375" style="1" hidden="1" customWidth="1" outlineLevel="1" collapsed="1"/>
    <col min="77" max="87" width="5.08984375" style="1" hidden="1" customWidth="1" outlineLevel="1"/>
    <col min="88" max="135" width="5" style="1" hidden="1" customWidth="1" outlineLevel="1"/>
    <col min="136" max="223" width="4.6328125" style="1" hidden="1" customWidth="1" outlineLevel="1"/>
    <col min="224" max="224" width="4.6328125" style="1" hidden="1" customWidth="1" outlineLevel="1" collapsed="1"/>
    <col min="225" max="239" width="4.6328125" style="1" hidden="1" customWidth="1" outlineLevel="1"/>
    <col min="240" max="240" width="5.1796875" style="1" hidden="1" customWidth="1" outlineLevel="1" collapsed="1"/>
    <col min="241" max="241" width="5.1796875" style="1" hidden="1" customWidth="1" outlineLevel="1"/>
    <col min="242" max="244" width="4.90625" style="1" hidden="1" customWidth="1" outlineLevel="1"/>
    <col min="245" max="251" width="5.08984375" style="1" hidden="1" customWidth="1" outlineLevel="1"/>
    <col min="252" max="252" width="6.81640625" style="1" customWidth="1" collapsed="1"/>
    <col min="253" max="259" width="6.81640625" style="1" customWidth="1"/>
    <col min="260" max="267" width="5.08984375" style="1" customWidth="1"/>
    <col min="268" max="268" width="4.6328125" style="1"/>
    <col min="269" max="269" width="5.81640625" style="1" customWidth="1"/>
    <col min="270" max="271" width="5.36328125" style="1" customWidth="1"/>
    <col min="272" max="275" width="5.54296875" style="1" customWidth="1"/>
    <col min="276" max="276" width="5.36328125" style="1" customWidth="1"/>
    <col min="277" max="277" width="5.81640625" style="1" customWidth="1"/>
    <col min="278" max="279" width="6" style="1" customWidth="1"/>
    <col min="280" max="16384" width="8.90625" style="3"/>
  </cols>
  <sheetData>
    <row r="1" spans="1:279">
      <c r="Z1" s="2"/>
    </row>
    <row r="2" spans="1:279">
      <c r="B2" s="671" t="s">
        <v>132</v>
      </c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1"/>
      <c r="W2" s="671"/>
      <c r="X2" s="671"/>
      <c r="Y2" s="671"/>
      <c r="Z2" s="671"/>
      <c r="AA2" s="671"/>
      <c r="AB2" s="671"/>
      <c r="AC2" s="671"/>
      <c r="AD2" s="671"/>
      <c r="AE2" s="671"/>
      <c r="AF2" s="671"/>
      <c r="AG2" s="671"/>
      <c r="AH2" s="671"/>
      <c r="AI2" s="671"/>
      <c r="AJ2" s="671"/>
      <c r="AK2" s="671"/>
      <c r="AL2" s="671"/>
      <c r="AM2" s="671"/>
      <c r="AN2" s="671"/>
      <c r="AO2" s="671"/>
      <c r="AP2" s="671"/>
      <c r="AQ2" s="671"/>
      <c r="AR2" s="671"/>
      <c r="AS2" s="671"/>
      <c r="AT2" s="671"/>
      <c r="AU2" s="671"/>
      <c r="AV2" s="671"/>
      <c r="AW2" s="671"/>
      <c r="AX2" s="671"/>
      <c r="AY2" s="671"/>
      <c r="AZ2" s="671"/>
      <c r="BA2" s="671"/>
      <c r="BB2" s="671"/>
      <c r="BC2" s="671"/>
      <c r="BD2" s="671"/>
      <c r="BE2" s="671"/>
      <c r="BF2" s="671"/>
      <c r="BG2" s="671"/>
      <c r="BH2" s="671"/>
      <c r="BI2" s="671"/>
      <c r="BJ2" s="671"/>
      <c r="BK2" s="671"/>
      <c r="BL2" s="671"/>
      <c r="BM2" s="671"/>
      <c r="BN2" s="671"/>
      <c r="BO2" s="671"/>
      <c r="BP2" s="671"/>
      <c r="BQ2" s="671"/>
      <c r="BR2" s="671"/>
      <c r="BS2" s="671"/>
      <c r="BT2" s="671"/>
      <c r="BU2" s="671"/>
      <c r="BV2" s="671"/>
      <c r="BW2" s="671"/>
      <c r="BX2" s="671"/>
      <c r="BY2" s="671"/>
      <c r="BZ2" s="671"/>
      <c r="CA2" s="671"/>
      <c r="CB2" s="671"/>
      <c r="CC2" s="671"/>
      <c r="CD2" s="671"/>
      <c r="CE2" s="671"/>
      <c r="CF2" s="671"/>
      <c r="CG2" s="671"/>
      <c r="CH2" s="671"/>
      <c r="CI2" s="671"/>
      <c r="CJ2" s="671"/>
      <c r="CK2" s="671"/>
      <c r="CL2" s="671"/>
      <c r="CM2" s="671"/>
      <c r="CN2" s="671"/>
      <c r="CO2" s="671"/>
      <c r="CP2" s="671"/>
      <c r="CQ2" s="671"/>
      <c r="CR2" s="671"/>
      <c r="CS2" s="671"/>
      <c r="CT2" s="671"/>
      <c r="CU2" s="671"/>
      <c r="CV2" s="671"/>
      <c r="CW2" s="671"/>
      <c r="CX2" s="671"/>
      <c r="CY2" s="671"/>
      <c r="CZ2" s="671"/>
      <c r="DA2" s="671"/>
      <c r="DB2" s="671"/>
      <c r="DC2" s="671"/>
      <c r="DD2" s="671"/>
      <c r="DE2" s="671"/>
      <c r="DF2" s="671"/>
      <c r="DG2" s="671"/>
      <c r="DH2" s="671"/>
      <c r="DI2" s="671"/>
      <c r="DJ2" s="671"/>
      <c r="DK2" s="671"/>
      <c r="DL2" s="671"/>
      <c r="DM2" s="671"/>
      <c r="DN2" s="671"/>
      <c r="DO2" s="671"/>
    </row>
    <row r="3" spans="1:279" ht="26.5">
      <c r="A3" s="4"/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671"/>
      <c r="AF3" s="671"/>
      <c r="AG3" s="671"/>
      <c r="AH3" s="671"/>
      <c r="AI3" s="671"/>
      <c r="AJ3" s="671"/>
      <c r="AK3" s="671"/>
      <c r="AL3" s="671"/>
      <c r="AM3" s="671"/>
      <c r="AN3" s="671"/>
      <c r="AO3" s="671"/>
      <c r="AP3" s="671"/>
      <c r="AQ3" s="671"/>
      <c r="AR3" s="671"/>
      <c r="AS3" s="671"/>
      <c r="AT3" s="671"/>
      <c r="AU3" s="671"/>
      <c r="AV3" s="671"/>
      <c r="AW3" s="671"/>
      <c r="AX3" s="671"/>
      <c r="AY3" s="671"/>
      <c r="AZ3" s="671"/>
      <c r="BA3" s="671"/>
      <c r="BB3" s="671"/>
      <c r="BC3" s="671"/>
      <c r="BD3" s="671"/>
      <c r="BE3" s="671"/>
      <c r="BF3" s="671"/>
      <c r="BG3" s="671"/>
      <c r="BH3" s="671"/>
      <c r="BI3" s="671"/>
      <c r="BJ3" s="671"/>
      <c r="BK3" s="671"/>
      <c r="BL3" s="671"/>
      <c r="BM3" s="671"/>
      <c r="BN3" s="671"/>
      <c r="BO3" s="671"/>
      <c r="BP3" s="671"/>
      <c r="BQ3" s="671"/>
      <c r="BR3" s="671"/>
      <c r="BS3" s="671"/>
      <c r="BT3" s="671"/>
      <c r="BU3" s="671"/>
      <c r="BV3" s="671"/>
      <c r="BW3" s="671"/>
      <c r="BX3" s="671"/>
      <c r="BY3" s="671"/>
      <c r="BZ3" s="671"/>
      <c r="CA3" s="671"/>
      <c r="CB3" s="671"/>
      <c r="CC3" s="671"/>
      <c r="CD3" s="671"/>
      <c r="CE3" s="671"/>
      <c r="CF3" s="671"/>
      <c r="CG3" s="671"/>
      <c r="CH3" s="671"/>
      <c r="CI3" s="671"/>
      <c r="CJ3" s="671"/>
      <c r="CK3" s="671"/>
      <c r="CL3" s="671"/>
      <c r="CM3" s="671"/>
      <c r="CN3" s="671"/>
      <c r="CO3" s="671"/>
      <c r="CP3" s="671"/>
      <c r="CQ3" s="671"/>
      <c r="CR3" s="671"/>
      <c r="CS3" s="671"/>
      <c r="CT3" s="671"/>
      <c r="CU3" s="671"/>
      <c r="CV3" s="671"/>
      <c r="CW3" s="671"/>
      <c r="CX3" s="671"/>
      <c r="CY3" s="671"/>
      <c r="CZ3" s="671"/>
      <c r="DA3" s="671"/>
      <c r="DB3" s="671"/>
      <c r="DC3" s="671"/>
      <c r="DD3" s="671"/>
      <c r="DE3" s="671"/>
      <c r="DF3" s="671"/>
      <c r="DG3" s="671"/>
      <c r="DH3" s="671"/>
      <c r="DI3" s="671"/>
      <c r="DJ3" s="671"/>
      <c r="DK3" s="671"/>
      <c r="DL3" s="671"/>
      <c r="DM3" s="671"/>
      <c r="DN3" s="671"/>
      <c r="DO3" s="671"/>
    </row>
    <row r="4" spans="1:279">
      <c r="AJ4" s="5"/>
      <c r="AK4" s="5"/>
      <c r="AL4" s="5"/>
      <c r="AM4" s="5"/>
      <c r="AN4" s="5"/>
      <c r="AO4" s="5"/>
      <c r="AP4" s="5"/>
      <c r="AQ4" s="5"/>
      <c r="AR4" s="5"/>
      <c r="AS4" s="5"/>
      <c r="AV4" s="5"/>
      <c r="AW4" s="5"/>
      <c r="AX4" s="5"/>
      <c r="AY4" s="5"/>
      <c r="AZ4" s="5"/>
      <c r="BA4" s="5"/>
      <c r="BB4" s="5"/>
      <c r="BC4" s="5"/>
      <c r="BD4" s="5"/>
      <c r="BE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H4" s="5"/>
      <c r="CI4" s="5"/>
      <c r="CJ4" s="5"/>
      <c r="CK4" s="5"/>
      <c r="CW4" s="672">
        <v>45331</v>
      </c>
      <c r="CX4" s="672"/>
      <c r="CY4" s="672"/>
      <c r="CZ4" s="672"/>
    </row>
    <row r="5" spans="1:279" ht="16">
      <c r="B5" s="6" t="s">
        <v>0</v>
      </c>
      <c r="AO5" s="7"/>
      <c r="AW5" s="5"/>
      <c r="AX5" s="5"/>
      <c r="AY5" s="5"/>
      <c r="AZ5" s="5"/>
      <c r="BA5" s="5"/>
      <c r="BB5" s="5"/>
    </row>
    <row r="6" spans="1:279" ht="16.5" thickBot="1">
      <c r="B6" s="6"/>
      <c r="AX6" s="7"/>
      <c r="AY6" s="7"/>
      <c r="JS6" s="7" t="s">
        <v>1</v>
      </c>
    </row>
    <row r="7" spans="1:279" ht="15.5" thickBot="1">
      <c r="B7" s="156"/>
      <c r="C7" s="157"/>
      <c r="D7" s="157"/>
      <c r="E7" s="158"/>
      <c r="FD7" s="657" t="s">
        <v>2</v>
      </c>
      <c r="FE7" s="653"/>
      <c r="FF7" s="653" t="s">
        <v>3</v>
      </c>
      <c r="FG7" s="653"/>
      <c r="FH7" s="653" t="s">
        <v>4</v>
      </c>
      <c r="FI7" s="653"/>
      <c r="FJ7" s="653" t="s">
        <v>5</v>
      </c>
      <c r="FK7" s="652"/>
      <c r="FL7" s="666" t="s">
        <v>6</v>
      </c>
      <c r="FM7" s="668"/>
      <c r="FN7" s="659" t="s">
        <v>7</v>
      </c>
      <c r="FO7" s="653"/>
      <c r="FP7" s="653" t="s">
        <v>8</v>
      </c>
      <c r="FQ7" s="653"/>
      <c r="FR7" s="653" t="s">
        <v>9</v>
      </c>
      <c r="FS7" s="653"/>
      <c r="FT7" s="653" t="s">
        <v>10</v>
      </c>
      <c r="FU7" s="652"/>
      <c r="FV7" s="666" t="s">
        <v>11</v>
      </c>
      <c r="FW7" s="668"/>
      <c r="FX7" s="669" t="s">
        <v>12</v>
      </c>
      <c r="FY7" s="659"/>
      <c r="FZ7" s="652" t="s">
        <v>13</v>
      </c>
      <c r="GA7" s="659"/>
      <c r="GB7" s="652" t="s">
        <v>14</v>
      </c>
      <c r="GC7" s="659"/>
      <c r="GD7" s="652" t="s">
        <v>15</v>
      </c>
      <c r="GE7" s="670"/>
      <c r="GF7" s="666" t="s">
        <v>16</v>
      </c>
      <c r="GG7" s="652"/>
      <c r="GH7" s="657" t="s">
        <v>17</v>
      </c>
      <c r="GI7" s="658"/>
      <c r="GJ7" s="659" t="s">
        <v>18</v>
      </c>
      <c r="GK7" s="652"/>
      <c r="GL7" s="651" t="s">
        <v>19</v>
      </c>
      <c r="GM7" s="658"/>
      <c r="GN7" s="659" t="s">
        <v>20</v>
      </c>
      <c r="GO7" s="652"/>
      <c r="GP7" s="666" t="s">
        <v>21</v>
      </c>
      <c r="GQ7" s="667"/>
      <c r="GR7" s="657" t="s">
        <v>22</v>
      </c>
      <c r="GS7" s="653"/>
      <c r="GT7" s="653" t="s">
        <v>23</v>
      </c>
      <c r="GU7" s="653"/>
      <c r="GV7" s="653" t="s">
        <v>24</v>
      </c>
      <c r="GW7" s="653"/>
      <c r="GX7" s="653" t="s">
        <v>25</v>
      </c>
      <c r="GY7" s="654"/>
      <c r="GZ7" s="134" t="s">
        <v>26</v>
      </c>
      <c r="HA7" s="135"/>
      <c r="HB7" s="657" t="s">
        <v>27</v>
      </c>
      <c r="HC7" s="653"/>
      <c r="HD7" s="653" t="s">
        <v>28</v>
      </c>
      <c r="HE7" s="653"/>
      <c r="HF7" s="653" t="s">
        <v>29</v>
      </c>
      <c r="HG7" s="653"/>
      <c r="HH7" s="653" t="s">
        <v>30</v>
      </c>
      <c r="HI7" s="654"/>
      <c r="HJ7" s="134" t="s">
        <v>31</v>
      </c>
      <c r="HK7" s="135"/>
      <c r="HL7" s="655" t="s">
        <v>32</v>
      </c>
      <c r="HM7" s="656"/>
      <c r="HN7" s="651" t="s">
        <v>33</v>
      </c>
      <c r="HO7" s="652"/>
      <c r="HP7" s="651" t="s">
        <v>34</v>
      </c>
      <c r="HQ7" s="652"/>
      <c r="HR7" s="651" t="s">
        <v>35</v>
      </c>
      <c r="HS7" s="654"/>
      <c r="HT7" s="134" t="s">
        <v>36</v>
      </c>
      <c r="HU7" s="135"/>
      <c r="HV7" s="655" t="s">
        <v>37</v>
      </c>
      <c r="HW7" s="656"/>
      <c r="HX7" s="651" t="s">
        <v>38</v>
      </c>
      <c r="HY7" s="652"/>
      <c r="HZ7" s="651" t="s">
        <v>39</v>
      </c>
      <c r="IA7" s="652"/>
      <c r="IB7" s="651" t="s">
        <v>40</v>
      </c>
      <c r="IC7" s="654"/>
      <c r="ID7" s="134" t="s">
        <v>41</v>
      </c>
      <c r="IE7" s="135"/>
      <c r="IF7" s="655" t="s">
        <v>42</v>
      </c>
      <c r="IG7" s="656"/>
      <c r="IH7" s="651" t="s">
        <v>43</v>
      </c>
      <c r="II7" s="652"/>
      <c r="IJ7" s="651" t="s">
        <v>44</v>
      </c>
      <c r="IK7" s="652"/>
      <c r="IL7" s="651" t="s">
        <v>45</v>
      </c>
      <c r="IM7" s="654"/>
      <c r="IN7" s="134" t="s">
        <v>46</v>
      </c>
      <c r="IO7" s="135"/>
      <c r="IP7" s="655" t="s">
        <v>47</v>
      </c>
      <c r="IQ7" s="656"/>
      <c r="IR7" s="651" t="s">
        <v>48</v>
      </c>
      <c r="IS7" s="652"/>
      <c r="IT7" s="651" t="s">
        <v>49</v>
      </c>
      <c r="IU7" s="652"/>
      <c r="IV7" s="651" t="s">
        <v>50</v>
      </c>
      <c r="IW7" s="652"/>
      <c r="IX7" s="134" t="s">
        <v>51</v>
      </c>
      <c r="IY7" s="135"/>
      <c r="IZ7" s="651" t="s">
        <v>52</v>
      </c>
      <c r="JA7" s="652"/>
      <c r="JB7" s="651" t="s">
        <v>53</v>
      </c>
      <c r="JC7" s="658"/>
      <c r="JD7" s="659" t="s">
        <v>54</v>
      </c>
      <c r="JE7" s="652"/>
      <c r="JF7" s="651" t="s">
        <v>55</v>
      </c>
      <c r="JG7" s="654"/>
      <c r="JH7" s="134" t="s">
        <v>56</v>
      </c>
      <c r="JI7" s="135"/>
      <c r="JJ7" s="651" t="s">
        <v>57</v>
      </c>
      <c r="JK7" s="652"/>
      <c r="JL7" s="651" t="s">
        <v>58</v>
      </c>
      <c r="JM7" s="652"/>
      <c r="JN7" s="651" t="s">
        <v>59</v>
      </c>
      <c r="JO7" s="652"/>
      <c r="JP7" s="651" t="s">
        <v>60</v>
      </c>
      <c r="JQ7" s="652"/>
      <c r="JR7" s="134" t="s">
        <v>61</v>
      </c>
      <c r="JS7" s="135"/>
    </row>
    <row r="8" spans="1:279" ht="15.5" thickTop="1">
      <c r="B8" s="660" t="s">
        <v>62</v>
      </c>
      <c r="C8" s="661"/>
      <c r="D8" s="661"/>
      <c r="E8" s="662"/>
      <c r="FD8" s="634">
        <f>FN8/(1+FN9)</f>
        <v>7321.4598471880054</v>
      </c>
      <c r="FE8" s="633"/>
      <c r="FF8" s="634">
        <f>FP8/(1+FP9)</f>
        <v>7213.4933726249237</v>
      </c>
      <c r="FG8" s="633"/>
      <c r="FH8" s="663">
        <v>7695.5</v>
      </c>
      <c r="FI8" s="663"/>
      <c r="FJ8" s="664">
        <v>7712.5</v>
      </c>
      <c r="FK8" s="665"/>
      <c r="FL8" s="640">
        <f>FD8+FF8+FH8+FJ8</f>
        <v>29942.953219812931</v>
      </c>
      <c r="FM8" s="650"/>
      <c r="FN8" s="633">
        <v>7760.1</v>
      </c>
      <c r="FO8" s="633"/>
      <c r="FP8" s="634">
        <v>7805.7</v>
      </c>
      <c r="FQ8" s="633"/>
      <c r="FR8" s="634">
        <v>8106.7</v>
      </c>
      <c r="FS8" s="633"/>
      <c r="FT8" s="634">
        <v>8179.4</v>
      </c>
      <c r="FU8" s="636"/>
      <c r="FV8" s="640">
        <f>FN8+FP8+FR8+FT8</f>
        <v>31851.9</v>
      </c>
      <c r="FW8" s="650"/>
      <c r="FX8" s="633">
        <v>8090.7</v>
      </c>
      <c r="FY8" s="633"/>
      <c r="FZ8" s="634">
        <v>8244.7999999999993</v>
      </c>
      <c r="GA8" s="633"/>
      <c r="GB8" s="634">
        <v>8479.9</v>
      </c>
      <c r="GC8" s="633"/>
      <c r="GD8" s="634">
        <v>8964.6</v>
      </c>
      <c r="GE8" s="636"/>
      <c r="GF8" s="640">
        <f>FX8+FZ8+GB8+GD8</f>
        <v>33780</v>
      </c>
      <c r="GG8" s="639"/>
      <c r="GH8" s="642">
        <v>8873.0509999999995</v>
      </c>
      <c r="GI8" s="645"/>
      <c r="GJ8" s="646">
        <v>8948.57</v>
      </c>
      <c r="GK8" s="647"/>
      <c r="GL8" s="648">
        <v>9174.1849999999995</v>
      </c>
      <c r="GM8" s="649"/>
      <c r="GN8" s="638">
        <v>9380.4699999999993</v>
      </c>
      <c r="GO8" s="639"/>
      <c r="GP8" s="640">
        <f>GH8+GJ8+GL8+GN8</f>
        <v>36376.275999999998</v>
      </c>
      <c r="GQ8" s="641"/>
      <c r="GR8" s="642">
        <v>9283.7999999999993</v>
      </c>
      <c r="GS8" s="643"/>
      <c r="GT8" s="643">
        <v>9419.7999999999993</v>
      </c>
      <c r="GU8" s="643"/>
      <c r="GV8" s="643">
        <v>9574.1640000000007</v>
      </c>
      <c r="GW8" s="643"/>
      <c r="GX8" s="643">
        <v>9900.4</v>
      </c>
      <c r="GY8" s="644"/>
      <c r="GZ8" s="626">
        <f>GR8+GT8+GV8+GX8</f>
        <v>38178.163999999997</v>
      </c>
      <c r="HA8" s="627"/>
      <c r="HB8" s="637">
        <v>9883.2000000000007</v>
      </c>
      <c r="HC8" s="633"/>
      <c r="HD8" s="637">
        <v>9930.6</v>
      </c>
      <c r="HE8" s="633"/>
      <c r="HF8" s="637">
        <v>10100</v>
      </c>
      <c r="HG8" s="633"/>
      <c r="HH8" s="637">
        <v>10399</v>
      </c>
      <c r="HI8" s="633"/>
      <c r="HJ8" s="637">
        <f>HB8+HD8+HF8+HH8</f>
        <v>40312.800000000003</v>
      </c>
      <c r="HK8" s="633"/>
      <c r="HL8" s="632">
        <v>16568.438644388101</v>
      </c>
      <c r="HM8" s="633"/>
      <c r="HN8" s="634">
        <v>16463.2868838512</v>
      </c>
      <c r="HO8" s="635"/>
      <c r="HP8" s="633">
        <v>16779.569688388699</v>
      </c>
      <c r="HQ8" s="633"/>
      <c r="HR8" s="634">
        <v>17482.874018001101</v>
      </c>
      <c r="HS8" s="636"/>
      <c r="HT8" s="637">
        <v>67294.169234629095</v>
      </c>
      <c r="HU8" s="633"/>
      <c r="HV8" s="632">
        <v>17130.560113945368</v>
      </c>
      <c r="HW8" s="635"/>
      <c r="HX8" s="634">
        <v>16958.595719633337</v>
      </c>
      <c r="HY8" s="635"/>
      <c r="HZ8" s="634">
        <v>17300.586881279232</v>
      </c>
      <c r="IA8" s="635"/>
      <c r="IB8" s="634">
        <v>18112.936991874369</v>
      </c>
      <c r="IC8" s="636"/>
      <c r="ID8" s="626">
        <v>69502.679706732306</v>
      </c>
      <c r="IE8" s="627"/>
      <c r="IF8" s="632">
        <v>17275.509424657099</v>
      </c>
      <c r="IG8" s="635"/>
      <c r="IH8" s="634">
        <v>10462.513810611499</v>
      </c>
      <c r="II8" s="635"/>
      <c r="IJ8" s="634">
        <v>13345.545698558401</v>
      </c>
      <c r="IK8" s="635"/>
      <c r="IL8" s="634">
        <v>16139.1460831533</v>
      </c>
      <c r="IM8" s="636"/>
      <c r="IN8" s="626">
        <v>57222.715016980299</v>
      </c>
      <c r="IO8" s="627"/>
      <c r="IP8" s="632">
        <v>15896.311923594953</v>
      </c>
      <c r="IQ8" s="633"/>
      <c r="IR8" s="628">
        <v>14708.001833128663</v>
      </c>
      <c r="IS8" s="630"/>
      <c r="IT8" s="628">
        <v>16821.02317159166</v>
      </c>
      <c r="IU8" s="629"/>
      <c r="IV8" s="628">
        <v>18859.032740685223</v>
      </c>
      <c r="IW8" s="631"/>
      <c r="IX8" s="626">
        <v>66284.369669000502</v>
      </c>
      <c r="IY8" s="627"/>
      <c r="IZ8" s="628">
        <v>18669.137162797619</v>
      </c>
      <c r="JA8" s="629"/>
      <c r="JB8" s="628">
        <v>16698.28918436906</v>
      </c>
      <c r="JC8" s="630"/>
      <c r="JD8" s="629">
        <v>19040.090623526172</v>
      </c>
      <c r="JE8" s="629"/>
      <c r="JF8" s="628">
        <v>19041.772952146257</v>
      </c>
      <c r="JG8" s="631"/>
      <c r="JH8" s="626">
        <v>73449.289922839103</v>
      </c>
      <c r="JI8" s="627"/>
      <c r="JJ8" s="628">
        <v>20161.510422666899</v>
      </c>
      <c r="JK8" s="629"/>
      <c r="JL8" s="628">
        <v>17939.101334239713</v>
      </c>
      <c r="JM8" s="630"/>
      <c r="JN8" s="629">
        <v>19539.102147523005</v>
      </c>
      <c r="JO8" s="629"/>
      <c r="JP8" s="628">
        <v>21183.697051589541</v>
      </c>
      <c r="JQ8" s="631"/>
      <c r="JR8" s="626">
        <f>SUM(JJ8:JQ8)</f>
        <v>78823.410956019157</v>
      </c>
      <c r="JS8" s="627"/>
    </row>
    <row r="9" spans="1:279" ht="15.5" thickBot="1">
      <c r="B9" s="622" t="s">
        <v>63</v>
      </c>
      <c r="C9" s="623"/>
      <c r="D9" s="623"/>
      <c r="E9" s="624"/>
      <c r="FD9" s="625" t="s">
        <v>64</v>
      </c>
      <c r="FE9" s="618"/>
      <c r="FF9" s="618" t="s">
        <v>64</v>
      </c>
      <c r="FG9" s="618"/>
      <c r="FH9" s="619" t="s">
        <v>64</v>
      </c>
      <c r="FI9" s="619"/>
      <c r="FJ9" s="619" t="s">
        <v>64</v>
      </c>
      <c r="FK9" s="620"/>
      <c r="FL9" s="616" t="s">
        <v>64</v>
      </c>
      <c r="FM9" s="621"/>
      <c r="FN9" s="617">
        <v>5.9911569819025304E-2</v>
      </c>
      <c r="FO9" s="618"/>
      <c r="FP9" s="618">
        <v>8.2097064041465606E-2</v>
      </c>
      <c r="FQ9" s="618"/>
      <c r="FR9" s="619">
        <v>5.3440615192101394E-2</v>
      </c>
      <c r="FS9" s="619"/>
      <c r="FT9" s="619">
        <v>6.0533349993783903E-2</v>
      </c>
      <c r="FU9" s="620"/>
      <c r="FV9" s="616">
        <f>FV8/FL8-1</f>
        <v>6.3752789051012559E-2</v>
      </c>
      <c r="FW9" s="621"/>
      <c r="FX9" s="614">
        <f>FX8/FN8-1</f>
        <v>4.260254378165218E-2</v>
      </c>
      <c r="FY9" s="613"/>
      <c r="FZ9" s="614">
        <f t="shared" ref="FZ9" si="0">FZ8/FP8-1</f>
        <v>5.6253763275554869E-2</v>
      </c>
      <c r="GA9" s="605"/>
      <c r="GB9" s="604">
        <f t="shared" ref="GB9" si="1">GB8/FR8-1</f>
        <v>4.6035994917783984E-2</v>
      </c>
      <c r="GC9" s="613"/>
      <c r="GD9" s="614">
        <f>GD8/FT8-1</f>
        <v>9.5997261412817725E-2</v>
      </c>
      <c r="GE9" s="615"/>
      <c r="GF9" s="616">
        <f>GF8/FV8-1</f>
        <v>6.0533280589226912E-2</v>
      </c>
      <c r="GG9" s="605"/>
      <c r="GH9" s="611">
        <f t="shared" ref="GH9" si="2">GH8/FX8-1</f>
        <v>9.6697566341602093E-2</v>
      </c>
      <c r="GI9" s="613"/>
      <c r="GJ9" s="614">
        <f t="shared" ref="GJ9" si="3">GJ8/FZ8-1</f>
        <v>8.5359256743644529E-2</v>
      </c>
      <c r="GK9" s="605"/>
      <c r="GL9" s="604">
        <f t="shared" ref="GL9" si="4">GL8/GB8-1</f>
        <v>8.1874196629677209E-2</v>
      </c>
      <c r="GM9" s="613"/>
      <c r="GN9" s="614">
        <f>GN8/GD8-1</f>
        <v>4.6390246079021757E-2</v>
      </c>
      <c r="GO9" s="615"/>
      <c r="GP9" s="616">
        <f>GP8/GF8-1</f>
        <v>7.6858377738306727E-2</v>
      </c>
      <c r="GQ9" s="615"/>
      <c r="GR9" s="611">
        <v>4.5934932640418799E-2</v>
      </c>
      <c r="GS9" s="612"/>
      <c r="GT9" s="605">
        <v>5.2659999999999998E-2</v>
      </c>
      <c r="GU9" s="614"/>
      <c r="GV9" s="605">
        <v>4.3589999999999997E-2</v>
      </c>
      <c r="GW9" s="614"/>
      <c r="GX9" s="605">
        <v>5.4913453163860898E-2</v>
      </c>
      <c r="GY9" s="610"/>
      <c r="GZ9" s="597">
        <f>0.049664</f>
        <v>4.9664E-2</v>
      </c>
      <c r="HA9" s="598"/>
      <c r="HB9" s="611">
        <f>HB8/GR8-1</f>
        <v>6.4564079364053617E-2</v>
      </c>
      <c r="HC9" s="612"/>
      <c r="HD9" s="612">
        <f>HD8/GT8-1</f>
        <v>5.4226204378012399E-2</v>
      </c>
      <c r="HE9" s="612"/>
      <c r="HF9" s="612">
        <f>HF8/GV8-1</f>
        <v>5.4922393224097643E-2</v>
      </c>
      <c r="HG9" s="612"/>
      <c r="HH9" s="612">
        <f>HH8/GX8-1</f>
        <v>5.0361601551452528E-2</v>
      </c>
      <c r="HI9" s="609"/>
      <c r="HJ9" s="597">
        <f>AVERAGE(HB9:HI9)</f>
        <v>5.6018569629404047E-2</v>
      </c>
      <c r="HK9" s="598"/>
      <c r="HL9" s="607" t="s">
        <v>65</v>
      </c>
      <c r="HM9" s="608"/>
      <c r="HN9" s="604" t="s">
        <v>65</v>
      </c>
      <c r="HO9" s="605"/>
      <c r="HP9" s="604" t="s">
        <v>65</v>
      </c>
      <c r="HQ9" s="605"/>
      <c r="HR9" s="602" t="s">
        <v>65</v>
      </c>
      <c r="HS9" s="610"/>
      <c r="HT9" s="597" t="s">
        <v>65</v>
      </c>
      <c r="HU9" s="598"/>
      <c r="HV9" s="607">
        <f>HV8/HL8-1</f>
        <v>3.392724454139584E-2</v>
      </c>
      <c r="HW9" s="608"/>
      <c r="HX9" s="604">
        <f>HX8/HN8-1</f>
        <v>3.0085659034951417E-2</v>
      </c>
      <c r="HY9" s="605"/>
      <c r="HZ9" s="604">
        <f>HZ8/HP8-1</f>
        <v>3.1050688579402186E-2</v>
      </c>
      <c r="IA9" s="605"/>
      <c r="IB9" s="604">
        <f>IB8/HR8-1</f>
        <v>3.6038867135033348E-2</v>
      </c>
      <c r="IC9" s="609"/>
      <c r="ID9" s="597">
        <f>ID8/HT8-1</f>
        <v>3.28187493392329E-2</v>
      </c>
      <c r="IE9" s="598"/>
      <c r="IF9" s="607">
        <f>IF8/HV8-1</f>
        <v>8.4614460792635793E-3</v>
      </c>
      <c r="IG9" s="608"/>
      <c r="IH9" s="604">
        <f>IH8/HX8-1</f>
        <v>-0.38305541428180767</v>
      </c>
      <c r="II9" s="605"/>
      <c r="IJ9" s="604">
        <f>IJ8/HZ8-1</f>
        <v>-0.2286073420434388</v>
      </c>
      <c r="IK9" s="605"/>
      <c r="IL9" s="604">
        <f>IL8/IB8-1</f>
        <v>-0.10897133411365201</v>
      </c>
      <c r="IM9" s="605"/>
      <c r="IN9" s="597">
        <f>IN8/ID8-1</f>
        <v>-0.17668332705397138</v>
      </c>
      <c r="IO9" s="598"/>
      <c r="IP9" s="606">
        <f>IP8/IF8-1</f>
        <v>-7.9835417130659891E-2</v>
      </c>
      <c r="IQ9" s="602"/>
      <c r="IR9" s="600">
        <f>IR8/IH8-1</f>
        <v>0.40578087631399073</v>
      </c>
      <c r="IS9" s="600"/>
      <c r="IT9" s="600">
        <f>IT8/IJ8-1</f>
        <v>0.26042228257542765</v>
      </c>
      <c r="IU9" s="600"/>
      <c r="IV9" s="600">
        <f>IV8/IL8-1</f>
        <v>0.16852729651979859</v>
      </c>
      <c r="IW9" s="600"/>
      <c r="IX9" s="597">
        <f>IX8/IN8-1</f>
        <v>0.15835764956855414</v>
      </c>
      <c r="IY9" s="598"/>
      <c r="IZ9" s="600">
        <f>IZ8/IP8-1</f>
        <v>0.17443198476037391</v>
      </c>
      <c r="JA9" s="602"/>
      <c r="JB9" s="600">
        <f>JB8/IR8-1</f>
        <v>0.13532003693101435</v>
      </c>
      <c r="JC9" s="600"/>
      <c r="JD9" s="603">
        <f>JD8/IT8-1</f>
        <v>0.13192226354471726</v>
      </c>
      <c r="JE9" s="602"/>
      <c r="JF9" s="600">
        <f>JF8/IV8-1</f>
        <v>9.6897976674488184E-3</v>
      </c>
      <c r="JG9" s="601"/>
      <c r="JH9" s="597">
        <f>JH8/IX8-1</f>
        <v>0.10809366204457471</v>
      </c>
      <c r="JI9" s="598"/>
      <c r="JJ9" s="600">
        <f>JJ8/IZ8-1</f>
        <v>7.9937987859619142E-2</v>
      </c>
      <c r="JK9" s="602"/>
      <c r="JL9" s="600">
        <f>JL8/JB8-1</f>
        <v>7.4307741120698267E-2</v>
      </c>
      <c r="JM9" s="600"/>
      <c r="JN9" s="603">
        <f>JN8/JD8-1</f>
        <v>2.6208463702386275E-2</v>
      </c>
      <c r="JO9" s="602"/>
      <c r="JP9" s="600">
        <f>JP8/JF8-1</f>
        <v>0.1124855392838755</v>
      </c>
      <c r="JQ9" s="601"/>
      <c r="JR9" s="597">
        <f>JR8/JH8-1</f>
        <v>7.3167773831792626E-2</v>
      </c>
      <c r="JS9" s="598"/>
    </row>
    <row r="10" spans="1:279">
      <c r="C10" s="7" t="s">
        <v>66</v>
      </c>
      <c r="D10" s="1" t="s">
        <v>67</v>
      </c>
      <c r="E10" s="8"/>
      <c r="F10" s="8"/>
      <c r="G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AJ10" s="10"/>
      <c r="BX10" s="599"/>
      <c r="BY10" s="599"/>
      <c r="BZ10" s="599"/>
      <c r="CA10" s="599"/>
      <c r="CB10" s="599"/>
      <c r="CC10" s="599"/>
      <c r="CD10" s="599"/>
      <c r="CE10" s="599"/>
      <c r="CF10" s="599"/>
      <c r="CG10" s="599"/>
      <c r="CH10" s="11"/>
      <c r="CI10" s="11"/>
      <c r="CJ10" s="11"/>
      <c r="CK10" s="11"/>
      <c r="CL10" s="11"/>
      <c r="CM10" s="11"/>
      <c r="CN10" s="11"/>
      <c r="CO10" s="11"/>
      <c r="CP10" s="11"/>
    </row>
    <row r="11" spans="1:279">
      <c r="C11" s="7" t="s">
        <v>68</v>
      </c>
      <c r="D11" s="1" t="s">
        <v>69</v>
      </c>
      <c r="F11" s="1" t="s">
        <v>70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AG11" s="12"/>
      <c r="AJ11" s="10"/>
      <c r="AP11" s="13"/>
      <c r="AQ11" s="12"/>
      <c r="AR11" s="13"/>
      <c r="AS11" s="13"/>
      <c r="AT11" s="13"/>
      <c r="AU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4"/>
      <c r="CG11" s="14"/>
      <c r="DK11" s="13"/>
      <c r="DM11" s="15"/>
    </row>
    <row r="12" spans="1:279">
      <c r="B12" s="72" t="s">
        <v>71</v>
      </c>
      <c r="C12" s="72"/>
      <c r="D12" s="16" t="s">
        <v>72</v>
      </c>
    </row>
    <row r="13" spans="1:279">
      <c r="B13" s="8"/>
      <c r="C13" s="8"/>
      <c r="D13" s="8"/>
      <c r="E13" s="8"/>
    </row>
    <row r="14" spans="1:279" ht="16">
      <c r="B14" s="6" t="s">
        <v>73</v>
      </c>
    </row>
    <row r="15" spans="1:279" ht="16.5" thickBot="1">
      <c r="B15" s="6"/>
    </row>
    <row r="16" spans="1:279" ht="15.5" thickBot="1">
      <c r="B16" s="156"/>
      <c r="C16" s="157"/>
      <c r="D16" s="157"/>
      <c r="E16" s="158"/>
      <c r="AJ16" s="260">
        <v>41670</v>
      </c>
      <c r="AK16" s="258"/>
      <c r="AL16" s="258">
        <v>41671</v>
      </c>
      <c r="AM16" s="258"/>
      <c r="AN16" s="258">
        <v>41699</v>
      </c>
      <c r="AO16" s="258"/>
      <c r="AP16" s="258">
        <v>41730</v>
      </c>
      <c r="AQ16" s="258"/>
      <c r="AR16" s="258">
        <v>41760</v>
      </c>
      <c r="AS16" s="258"/>
      <c r="AT16" s="258">
        <v>41791</v>
      </c>
      <c r="AU16" s="258"/>
      <c r="AV16" s="258">
        <v>41821</v>
      </c>
      <c r="AW16" s="258"/>
      <c r="AX16" s="258">
        <v>41852</v>
      </c>
      <c r="AY16" s="258"/>
      <c r="AZ16" s="258">
        <v>41884</v>
      </c>
      <c r="BA16" s="258"/>
      <c r="BB16" s="258">
        <v>41913</v>
      </c>
      <c r="BC16" s="258"/>
      <c r="BD16" s="258">
        <v>41945</v>
      </c>
      <c r="BE16" s="258"/>
      <c r="BF16" s="258">
        <v>41976</v>
      </c>
      <c r="BG16" s="596"/>
      <c r="BH16" s="148">
        <v>42035</v>
      </c>
      <c r="BI16" s="144"/>
      <c r="BJ16" s="143">
        <v>42036</v>
      </c>
      <c r="BK16" s="144"/>
      <c r="BL16" s="258">
        <v>42065</v>
      </c>
      <c r="BM16" s="258"/>
      <c r="BN16" s="258">
        <v>42097</v>
      </c>
      <c r="BO16" s="258"/>
      <c r="BP16" s="258">
        <v>42129</v>
      </c>
      <c r="BQ16" s="258"/>
      <c r="BR16" s="258">
        <v>42161</v>
      </c>
      <c r="BS16" s="143"/>
      <c r="BT16" s="258">
        <v>42192</v>
      </c>
      <c r="BU16" s="258"/>
      <c r="BV16" s="258">
        <v>42224</v>
      </c>
      <c r="BW16" s="258"/>
      <c r="BX16" s="258">
        <v>42256</v>
      </c>
      <c r="BY16" s="258"/>
      <c r="BZ16" s="258">
        <v>42288</v>
      </c>
      <c r="CA16" s="258"/>
      <c r="CB16" s="258">
        <v>42320</v>
      </c>
      <c r="CC16" s="258"/>
      <c r="CD16" s="258">
        <v>42351</v>
      </c>
      <c r="CE16" s="596"/>
      <c r="CF16" s="595">
        <v>42383</v>
      </c>
      <c r="CG16" s="591"/>
      <c r="CH16" s="591">
        <v>42415</v>
      </c>
      <c r="CI16" s="591"/>
      <c r="CJ16" s="591">
        <v>42445</v>
      </c>
      <c r="CK16" s="591"/>
      <c r="CL16" s="591">
        <v>42477</v>
      </c>
      <c r="CM16" s="591"/>
      <c r="CN16" s="591">
        <v>42508</v>
      </c>
      <c r="CO16" s="591"/>
      <c r="CP16" s="591">
        <v>42540</v>
      </c>
      <c r="CQ16" s="591"/>
      <c r="CR16" s="591">
        <v>42571</v>
      </c>
      <c r="CS16" s="591"/>
      <c r="CT16" s="591">
        <v>42603</v>
      </c>
      <c r="CU16" s="591"/>
      <c r="CV16" s="591">
        <v>42635</v>
      </c>
      <c r="CW16" s="591"/>
      <c r="CX16" s="591">
        <v>42666</v>
      </c>
      <c r="CY16" s="591"/>
      <c r="CZ16" s="591">
        <v>42698</v>
      </c>
      <c r="DA16" s="591"/>
      <c r="DB16" s="591">
        <v>42705</v>
      </c>
      <c r="DC16" s="592"/>
      <c r="DD16" s="595">
        <v>42737</v>
      </c>
      <c r="DE16" s="591"/>
      <c r="DF16" s="591">
        <v>42769</v>
      </c>
      <c r="DG16" s="591"/>
      <c r="DH16" s="591">
        <v>42798</v>
      </c>
      <c r="DI16" s="591"/>
      <c r="DJ16" s="591">
        <v>42830</v>
      </c>
      <c r="DK16" s="591"/>
      <c r="DL16" s="591">
        <v>42861</v>
      </c>
      <c r="DM16" s="591"/>
      <c r="DN16" s="591">
        <v>42893</v>
      </c>
      <c r="DO16" s="591"/>
      <c r="DP16" s="591">
        <v>42893</v>
      </c>
      <c r="DQ16" s="591"/>
      <c r="DR16" s="591">
        <v>42924</v>
      </c>
      <c r="DS16" s="591"/>
      <c r="DT16" s="591">
        <v>42956</v>
      </c>
      <c r="DU16" s="591"/>
      <c r="DV16" s="591">
        <v>42988</v>
      </c>
      <c r="DW16" s="591"/>
      <c r="DX16" s="591">
        <v>43019</v>
      </c>
      <c r="DY16" s="591"/>
      <c r="DZ16" s="591">
        <v>43051</v>
      </c>
      <c r="EA16" s="591"/>
      <c r="EB16" s="591">
        <v>43082</v>
      </c>
      <c r="EC16" s="592"/>
      <c r="ED16" s="144">
        <v>43114</v>
      </c>
      <c r="EE16" s="143"/>
      <c r="EF16" s="258">
        <v>43146</v>
      </c>
      <c r="EG16" s="258"/>
      <c r="EH16" s="593">
        <v>43160</v>
      </c>
      <c r="EI16" s="594"/>
      <c r="EJ16" s="143">
        <v>43191</v>
      </c>
      <c r="EK16" s="147"/>
      <c r="EL16" s="258">
        <v>43238</v>
      </c>
      <c r="EM16" s="143"/>
      <c r="EN16" s="258">
        <v>43269</v>
      </c>
      <c r="EO16" s="143"/>
      <c r="EP16" s="258">
        <v>43300</v>
      </c>
      <c r="EQ16" s="143"/>
      <c r="ER16" s="258">
        <v>43332</v>
      </c>
      <c r="ES16" s="143"/>
      <c r="ET16" s="258">
        <v>43364</v>
      </c>
      <c r="EU16" s="143"/>
      <c r="EV16" s="258">
        <v>43395</v>
      </c>
      <c r="EW16" s="143"/>
      <c r="EX16" s="258">
        <v>43426</v>
      </c>
      <c r="EY16" s="143"/>
      <c r="EZ16" s="258">
        <v>43457</v>
      </c>
      <c r="FA16" s="143"/>
      <c r="FB16" s="260">
        <v>43470</v>
      </c>
      <c r="FC16" s="143"/>
      <c r="FD16" s="258">
        <v>43502</v>
      </c>
      <c r="FE16" s="258"/>
      <c r="FF16" s="258">
        <v>43531</v>
      </c>
      <c r="FG16" s="143"/>
      <c r="FH16" s="258">
        <v>43563</v>
      </c>
      <c r="FI16" s="143"/>
      <c r="FJ16" s="258">
        <v>43594</v>
      </c>
      <c r="FK16" s="143"/>
      <c r="FL16" s="258">
        <v>43626</v>
      </c>
      <c r="FM16" s="258"/>
      <c r="FN16" s="143">
        <v>43657</v>
      </c>
      <c r="FO16" s="147"/>
      <c r="FP16" s="143">
        <v>43689</v>
      </c>
      <c r="FQ16" s="147"/>
      <c r="FR16" s="143">
        <v>43721</v>
      </c>
      <c r="FS16" s="144"/>
      <c r="FT16" s="143">
        <v>43752</v>
      </c>
      <c r="FU16" s="147"/>
      <c r="FV16" s="143">
        <v>43784</v>
      </c>
      <c r="FW16" s="147"/>
      <c r="FX16" s="143">
        <v>43815</v>
      </c>
      <c r="FY16" s="589"/>
      <c r="FZ16" s="147">
        <v>43847</v>
      </c>
      <c r="GA16" s="147"/>
      <c r="GB16" s="143">
        <v>43879</v>
      </c>
      <c r="GC16" s="144"/>
      <c r="GD16" s="143">
        <v>43909</v>
      </c>
      <c r="GE16" s="147"/>
      <c r="GF16" s="143">
        <v>43941</v>
      </c>
      <c r="GG16" s="144"/>
      <c r="GH16" s="143">
        <v>43972</v>
      </c>
      <c r="GI16" s="144"/>
      <c r="GJ16" s="143">
        <v>44004</v>
      </c>
      <c r="GK16" s="147"/>
      <c r="GL16" s="143">
        <v>44035</v>
      </c>
      <c r="GM16" s="147"/>
      <c r="GN16" s="143">
        <v>44067</v>
      </c>
      <c r="GO16" s="147"/>
      <c r="GP16" s="143">
        <v>44099</v>
      </c>
      <c r="GQ16" s="147"/>
      <c r="GR16" s="143">
        <v>44130</v>
      </c>
      <c r="GS16" s="147"/>
      <c r="GT16" s="143">
        <v>44136</v>
      </c>
      <c r="GU16" s="144"/>
      <c r="GV16" s="143">
        <v>44167</v>
      </c>
      <c r="GW16" s="589"/>
      <c r="GX16" s="148">
        <v>44199</v>
      </c>
      <c r="GY16" s="147"/>
      <c r="GZ16" s="143">
        <v>44231</v>
      </c>
      <c r="HA16" s="144"/>
      <c r="HB16" s="147">
        <v>44260</v>
      </c>
      <c r="HC16" s="147"/>
      <c r="HD16" s="143">
        <v>44292</v>
      </c>
      <c r="HE16" s="147"/>
      <c r="HF16" s="143">
        <v>44323</v>
      </c>
      <c r="HG16" s="147"/>
      <c r="HH16" s="143">
        <v>44355</v>
      </c>
      <c r="HI16" s="147"/>
      <c r="HJ16" s="143">
        <v>44386</v>
      </c>
      <c r="HK16" s="147"/>
      <c r="HL16" s="143">
        <v>44418</v>
      </c>
      <c r="HM16" s="147"/>
      <c r="HN16" s="143">
        <v>44450</v>
      </c>
      <c r="HO16" s="147"/>
      <c r="HP16" s="143">
        <v>44481</v>
      </c>
      <c r="HQ16" s="147"/>
      <c r="HR16" s="143">
        <v>44513</v>
      </c>
      <c r="HS16" s="147"/>
      <c r="HT16" s="143">
        <v>44544</v>
      </c>
      <c r="HU16" s="147"/>
      <c r="HV16" s="148">
        <v>44562</v>
      </c>
      <c r="HW16" s="147"/>
      <c r="HX16" s="143">
        <v>44594</v>
      </c>
      <c r="HY16" s="147"/>
      <c r="HZ16" s="143">
        <v>44623</v>
      </c>
      <c r="IA16" s="147"/>
      <c r="IB16" s="143">
        <v>44656</v>
      </c>
      <c r="IC16" s="147"/>
      <c r="ID16" s="143">
        <v>44687</v>
      </c>
      <c r="IE16" s="147"/>
      <c r="IF16" s="143">
        <v>44719</v>
      </c>
      <c r="IG16" s="147"/>
      <c r="IH16" s="143">
        <v>44750</v>
      </c>
      <c r="II16" s="147"/>
      <c r="IJ16" s="143">
        <v>44782</v>
      </c>
      <c r="IK16" s="147"/>
      <c r="IL16" s="143">
        <v>44814</v>
      </c>
      <c r="IM16" s="147"/>
      <c r="IN16" s="143">
        <v>44845</v>
      </c>
      <c r="IO16" s="147"/>
      <c r="IP16" s="143">
        <v>44877</v>
      </c>
      <c r="IQ16" s="147"/>
      <c r="IR16" s="148">
        <v>44908</v>
      </c>
      <c r="IS16" s="589"/>
      <c r="IV16" s="148">
        <v>44927</v>
      </c>
      <c r="IW16" s="147"/>
      <c r="IX16" s="143">
        <v>44959</v>
      </c>
      <c r="IY16" s="147"/>
      <c r="IZ16" s="143">
        <v>44988</v>
      </c>
      <c r="JA16" s="147"/>
      <c r="JB16" s="143">
        <v>45020</v>
      </c>
      <c r="JC16" s="147"/>
      <c r="JD16" s="143">
        <v>45051</v>
      </c>
      <c r="JE16" s="147"/>
      <c r="JF16" s="143">
        <v>45083</v>
      </c>
      <c r="JG16" s="147"/>
      <c r="JH16" s="143">
        <v>45114</v>
      </c>
      <c r="JI16" s="147"/>
      <c r="JJ16" s="143">
        <v>45146</v>
      </c>
      <c r="JK16" s="147"/>
      <c r="JL16" s="143">
        <v>45170</v>
      </c>
      <c r="JM16" s="144"/>
      <c r="JN16" s="147">
        <v>45200</v>
      </c>
      <c r="JO16" s="147"/>
      <c r="JP16" s="143">
        <v>45231</v>
      </c>
      <c r="JQ16" s="144"/>
      <c r="JR16" s="147">
        <v>45262</v>
      </c>
      <c r="JS16" s="589"/>
    </row>
    <row r="17" spans="2:279" ht="15.5" thickTop="1">
      <c r="B17" s="527" t="s">
        <v>74</v>
      </c>
      <c r="C17" s="528"/>
      <c r="D17" s="528"/>
      <c r="E17" s="529"/>
      <c r="AJ17" s="590">
        <v>101.4</v>
      </c>
      <c r="AK17" s="587"/>
      <c r="AL17" s="587">
        <v>102</v>
      </c>
      <c r="AM17" s="587"/>
      <c r="AN17" s="587">
        <v>102.4</v>
      </c>
      <c r="AO17" s="587"/>
      <c r="AP17" s="587">
        <v>102.9</v>
      </c>
      <c r="AQ17" s="587"/>
      <c r="AR17" s="587">
        <v>103</v>
      </c>
      <c r="AS17" s="587"/>
      <c r="AT17" s="587">
        <v>103.5</v>
      </c>
      <c r="AU17" s="587"/>
      <c r="AV17" s="587">
        <v>102.6</v>
      </c>
      <c r="AW17" s="587"/>
      <c r="AX17" s="588">
        <v>102.8</v>
      </c>
      <c r="AY17" s="588"/>
      <c r="AZ17" s="570">
        <v>103.1</v>
      </c>
      <c r="BA17" s="576"/>
      <c r="BB17" s="570">
        <v>103</v>
      </c>
      <c r="BC17" s="576"/>
      <c r="BD17" s="570">
        <v>102.6</v>
      </c>
      <c r="BE17" s="576"/>
      <c r="BF17" s="570">
        <v>102.2</v>
      </c>
      <c r="BG17" s="571"/>
      <c r="BH17" s="585">
        <v>102.3</v>
      </c>
      <c r="BI17" s="584"/>
      <c r="BJ17" s="583">
        <v>101.5</v>
      </c>
      <c r="BK17" s="584"/>
      <c r="BL17" s="583">
        <v>102.4</v>
      </c>
      <c r="BM17" s="584"/>
      <c r="BN17" s="583">
        <v>102.9</v>
      </c>
      <c r="BO17" s="584"/>
      <c r="BP17" s="583">
        <v>103.4</v>
      </c>
      <c r="BQ17" s="584"/>
      <c r="BR17" s="583">
        <v>103.5</v>
      </c>
      <c r="BS17" s="586"/>
      <c r="BT17" s="583">
        <v>103.6</v>
      </c>
      <c r="BU17" s="584"/>
      <c r="BV17" s="583">
        <v>103.2</v>
      </c>
      <c r="BW17" s="584"/>
      <c r="BX17" s="570">
        <v>102.7</v>
      </c>
      <c r="BY17" s="576"/>
      <c r="BZ17" s="570">
        <v>102.6</v>
      </c>
      <c r="CA17" s="576"/>
      <c r="CB17" s="570">
        <v>102.6</v>
      </c>
      <c r="CC17" s="576"/>
      <c r="CD17" s="570">
        <v>102.5</v>
      </c>
      <c r="CE17" s="571"/>
      <c r="CF17" s="582">
        <v>102.6</v>
      </c>
      <c r="CG17" s="578"/>
      <c r="CH17" s="578">
        <v>102.7</v>
      </c>
      <c r="CI17" s="578"/>
      <c r="CJ17" s="578">
        <v>103</v>
      </c>
      <c r="CK17" s="578"/>
      <c r="CL17" s="578">
        <v>103.5</v>
      </c>
      <c r="CM17" s="578"/>
      <c r="CN17" s="578">
        <v>103.7</v>
      </c>
      <c r="CO17" s="578"/>
      <c r="CP17" s="578">
        <v>103.6</v>
      </c>
      <c r="CQ17" s="578"/>
      <c r="CR17" s="578">
        <v>103.7</v>
      </c>
      <c r="CS17" s="578"/>
      <c r="CT17" s="578">
        <v>103.7</v>
      </c>
      <c r="CU17" s="578"/>
      <c r="CV17" s="578">
        <v>103.9</v>
      </c>
      <c r="CW17" s="578"/>
      <c r="CX17" s="578">
        <v>104</v>
      </c>
      <c r="CY17" s="578"/>
      <c r="CZ17" s="578">
        <v>103.9</v>
      </c>
      <c r="DA17" s="578"/>
      <c r="DB17" s="578">
        <v>104</v>
      </c>
      <c r="DC17" s="579"/>
      <c r="DD17" s="582">
        <v>104.3</v>
      </c>
      <c r="DE17" s="578"/>
      <c r="DF17" s="578">
        <v>104.6</v>
      </c>
      <c r="DG17" s="578"/>
      <c r="DH17" s="578">
        <v>104.5</v>
      </c>
      <c r="DI17" s="578"/>
      <c r="DJ17" s="578">
        <v>104.5</v>
      </c>
      <c r="DK17" s="578"/>
      <c r="DL17" s="578">
        <v>104.5</v>
      </c>
      <c r="DM17" s="578"/>
      <c r="DN17" s="578">
        <v>104.3</v>
      </c>
      <c r="DO17" s="578"/>
      <c r="DP17" s="578">
        <v>104.3</v>
      </c>
      <c r="DQ17" s="578"/>
      <c r="DR17" s="578">
        <v>104.1</v>
      </c>
      <c r="DS17" s="578"/>
      <c r="DT17" s="578">
        <v>104.4</v>
      </c>
      <c r="DU17" s="578"/>
      <c r="DV17" s="578">
        <v>104.7</v>
      </c>
      <c r="DW17" s="578"/>
      <c r="DX17" s="578">
        <v>104.5</v>
      </c>
      <c r="DY17" s="578"/>
      <c r="DZ17" s="578">
        <v>104.3</v>
      </c>
      <c r="EA17" s="578"/>
      <c r="EB17" s="578">
        <v>104.5</v>
      </c>
      <c r="EC17" s="579"/>
      <c r="ED17" s="575">
        <v>104.7</v>
      </c>
      <c r="EE17" s="575"/>
      <c r="EF17" s="570">
        <v>105</v>
      </c>
      <c r="EG17" s="576"/>
      <c r="EH17" s="580">
        <v>105.1</v>
      </c>
      <c r="EI17" s="581"/>
      <c r="EJ17" s="570">
        <v>105.3</v>
      </c>
      <c r="EK17" s="575"/>
      <c r="EL17" s="570">
        <v>105.3</v>
      </c>
      <c r="EM17" s="575"/>
      <c r="EN17" s="570">
        <v>105.5</v>
      </c>
      <c r="EO17" s="575"/>
      <c r="EP17" s="570">
        <v>105.5</v>
      </c>
      <c r="EQ17" s="575"/>
      <c r="ER17" s="570">
        <v>105.5</v>
      </c>
      <c r="ES17" s="575"/>
      <c r="ET17" s="570">
        <v>105.5</v>
      </c>
      <c r="EU17" s="575"/>
      <c r="EV17" s="570">
        <v>105.6</v>
      </c>
      <c r="EW17" s="575"/>
      <c r="EX17" s="570">
        <v>105.1</v>
      </c>
      <c r="EY17" s="575"/>
      <c r="EZ17" s="570">
        <v>104.7</v>
      </c>
      <c r="FA17" s="575"/>
      <c r="FB17" s="577">
        <v>104.4</v>
      </c>
      <c r="FC17" s="575"/>
      <c r="FD17" s="570">
        <v>104.5</v>
      </c>
      <c r="FE17" s="576"/>
      <c r="FF17" s="570">
        <v>104.9</v>
      </c>
      <c r="FG17" s="575"/>
      <c r="FH17" s="570">
        <v>105.2</v>
      </c>
      <c r="FI17" s="575"/>
      <c r="FJ17" s="570">
        <v>105.3</v>
      </c>
      <c r="FK17" s="575"/>
      <c r="FL17" s="570">
        <v>104.9465</v>
      </c>
      <c r="FM17" s="576"/>
      <c r="FN17" s="570">
        <v>105.1781</v>
      </c>
      <c r="FO17" s="575"/>
      <c r="FP17" s="570">
        <v>104.8884</v>
      </c>
      <c r="FQ17" s="575"/>
      <c r="FR17" s="570">
        <v>104.8386</v>
      </c>
      <c r="FS17" s="576"/>
      <c r="FT17" s="570">
        <v>104.7837</v>
      </c>
      <c r="FU17" s="575"/>
      <c r="FV17" s="570">
        <v>104.8</v>
      </c>
      <c r="FW17" s="575"/>
      <c r="FX17" s="570">
        <v>104.6</v>
      </c>
      <c r="FY17" s="571"/>
      <c r="FZ17" s="575">
        <v>104.75</v>
      </c>
      <c r="GA17" s="575"/>
      <c r="GB17" s="570">
        <v>104.5</v>
      </c>
      <c r="GC17" s="576"/>
      <c r="GD17" s="570">
        <v>104</v>
      </c>
      <c r="GE17" s="575"/>
      <c r="GF17" s="570">
        <v>102.7</v>
      </c>
      <c r="GG17" s="576"/>
      <c r="GH17" s="570">
        <v>102.7</v>
      </c>
      <c r="GI17" s="576"/>
      <c r="GJ17" s="570">
        <v>103.22920000000001</v>
      </c>
      <c r="GK17" s="575"/>
      <c r="GL17" s="570">
        <v>102.8116</v>
      </c>
      <c r="GM17" s="575"/>
      <c r="GN17" s="570">
        <v>102.8287</v>
      </c>
      <c r="GO17" s="575"/>
      <c r="GP17" s="570">
        <v>102.8901</v>
      </c>
      <c r="GQ17" s="575"/>
      <c r="GR17" s="570">
        <v>102.74160000000001</v>
      </c>
      <c r="GS17" s="575"/>
      <c r="GT17" s="570">
        <v>102.6344</v>
      </c>
      <c r="GU17" s="576"/>
      <c r="GV17" s="570">
        <v>103</v>
      </c>
      <c r="GW17" s="571"/>
      <c r="GX17" s="577">
        <v>103.3</v>
      </c>
      <c r="GY17" s="575"/>
      <c r="GZ17" s="570">
        <v>103.9</v>
      </c>
      <c r="HA17" s="576"/>
      <c r="HB17" s="575">
        <v>104.3</v>
      </c>
      <c r="HC17" s="575"/>
      <c r="HD17" s="570">
        <v>104.4554</v>
      </c>
      <c r="HE17" s="575"/>
      <c r="HF17" s="570">
        <v>104.6713</v>
      </c>
      <c r="HG17" s="575"/>
      <c r="HH17" s="570">
        <v>104.9</v>
      </c>
      <c r="HI17" s="575"/>
      <c r="HJ17" s="570">
        <v>105.3</v>
      </c>
      <c r="HK17" s="575"/>
      <c r="HL17" s="570">
        <v>105.289</v>
      </c>
      <c r="HM17" s="575"/>
      <c r="HN17" s="570">
        <v>105.44799999999999</v>
      </c>
      <c r="HO17" s="575"/>
      <c r="HP17" s="570">
        <v>105.765</v>
      </c>
      <c r="HQ17" s="575"/>
      <c r="HR17" s="570">
        <v>106.1</v>
      </c>
      <c r="HS17" s="575"/>
      <c r="HT17" s="570">
        <v>105.65300000000001</v>
      </c>
      <c r="HU17" s="575"/>
      <c r="HV17" s="577">
        <v>106</v>
      </c>
      <c r="HW17" s="575"/>
      <c r="HX17" s="570">
        <v>106.7193</v>
      </c>
      <c r="HY17" s="575"/>
      <c r="HZ17" s="570">
        <v>107.64790000000001</v>
      </c>
      <c r="IA17" s="575"/>
      <c r="IB17" s="570">
        <v>108.2685</v>
      </c>
      <c r="IC17" s="575"/>
      <c r="ID17" s="570">
        <v>109.0885</v>
      </c>
      <c r="IE17" s="575"/>
      <c r="IF17" s="570">
        <v>110.31140000000001</v>
      </c>
      <c r="IG17" s="575"/>
      <c r="IH17" s="570">
        <v>108.9409</v>
      </c>
      <c r="II17" s="575"/>
      <c r="IJ17" s="570">
        <v>107.46550000000001</v>
      </c>
      <c r="IK17" s="575"/>
      <c r="IL17" s="570">
        <v>107.48609999999999</v>
      </c>
      <c r="IM17" s="575"/>
      <c r="IN17" s="570">
        <v>107.5296</v>
      </c>
      <c r="IO17" s="575"/>
      <c r="IP17" s="570">
        <v>107.6666</v>
      </c>
      <c r="IQ17" s="575"/>
      <c r="IR17" s="577">
        <v>107.845</v>
      </c>
      <c r="IS17" s="571"/>
      <c r="IV17" s="577">
        <v>108.8616</v>
      </c>
      <c r="IW17" s="575"/>
      <c r="IX17" s="570">
        <v>108.8989</v>
      </c>
      <c r="IY17" s="575"/>
      <c r="IZ17" s="570">
        <v>109.1</v>
      </c>
      <c r="JA17" s="575"/>
      <c r="JB17" s="570">
        <v>109.3</v>
      </c>
      <c r="JC17" s="575"/>
      <c r="JD17" s="570">
        <v>109.5</v>
      </c>
      <c r="JE17" s="575"/>
      <c r="JF17" s="570">
        <v>109.6</v>
      </c>
      <c r="JG17" s="575"/>
      <c r="JH17" s="570">
        <v>109.6</v>
      </c>
      <c r="JI17" s="575"/>
      <c r="JJ17" s="570">
        <v>109.8</v>
      </c>
      <c r="JK17" s="575"/>
      <c r="JL17" s="570">
        <v>110</v>
      </c>
      <c r="JM17" s="576"/>
      <c r="JN17" s="570">
        <v>109.8</v>
      </c>
      <c r="JO17" s="576"/>
      <c r="JP17" s="570">
        <v>109.8</v>
      </c>
      <c r="JQ17" s="576"/>
      <c r="JR17" s="570">
        <v>109.9</v>
      </c>
      <c r="JS17" s="571"/>
    </row>
    <row r="18" spans="2:279">
      <c r="B18" s="572" t="s">
        <v>75</v>
      </c>
      <c r="C18" s="573"/>
      <c r="D18" s="573"/>
      <c r="E18" s="574"/>
      <c r="AJ18" s="252" t="s">
        <v>64</v>
      </c>
      <c r="AK18" s="175"/>
      <c r="AL18" s="175">
        <v>5.0000000000000001E-3</v>
      </c>
      <c r="AM18" s="175"/>
      <c r="AN18" s="175">
        <f>AN17/AL17-1</f>
        <v>3.9215686274509665E-3</v>
      </c>
      <c r="AO18" s="175"/>
      <c r="AP18" s="175">
        <f>AP17/AN17-1</f>
        <v>4.8828125E-3</v>
      </c>
      <c r="AQ18" s="175"/>
      <c r="AR18" s="175">
        <f>AR17/AP17-1</f>
        <v>9.7181729834794339E-4</v>
      </c>
      <c r="AS18" s="175"/>
      <c r="AT18" s="175">
        <f>AT17/AR17-1</f>
        <v>4.8543689320388328E-3</v>
      </c>
      <c r="AU18" s="175"/>
      <c r="AV18" s="175">
        <v>-8.0000000000000002E-3</v>
      </c>
      <c r="AW18" s="175"/>
      <c r="AX18" s="175">
        <v>1E-3</v>
      </c>
      <c r="AY18" s="175"/>
      <c r="AZ18" s="175">
        <f>AZ17/AX17-1</f>
        <v>2.9182879377431803E-3</v>
      </c>
      <c r="BA18" s="175"/>
      <c r="BB18" s="175">
        <f>BB17/AZ17-1</f>
        <v>-9.6993210475260216E-4</v>
      </c>
      <c r="BC18" s="175"/>
      <c r="BD18" s="175">
        <v>-3.0000000000000001E-3</v>
      </c>
      <c r="BE18" s="175"/>
      <c r="BF18" s="175">
        <v>-4.0000000000000001E-3</v>
      </c>
      <c r="BG18" s="251"/>
      <c r="BH18" s="569">
        <v>8.8757396449703485E-3</v>
      </c>
      <c r="BI18" s="80"/>
      <c r="BJ18" s="79">
        <v>-4.9019607843137081E-3</v>
      </c>
      <c r="BK18" s="80"/>
      <c r="BL18" s="175">
        <v>0</v>
      </c>
      <c r="BM18" s="175"/>
      <c r="BN18" s="175">
        <v>0</v>
      </c>
      <c r="BO18" s="175"/>
      <c r="BP18" s="175">
        <v>3.8834951456310218E-3</v>
      </c>
      <c r="BQ18" s="175"/>
      <c r="BR18" s="175">
        <v>0</v>
      </c>
      <c r="BS18" s="177"/>
      <c r="BT18" s="175">
        <v>9.74658869395717E-3</v>
      </c>
      <c r="BU18" s="175"/>
      <c r="BV18" s="175">
        <v>4.0000000000000001E-3</v>
      </c>
      <c r="BW18" s="175"/>
      <c r="BX18" s="567">
        <v>-4.0000000000000001E-3</v>
      </c>
      <c r="BY18" s="567"/>
      <c r="BZ18" s="567">
        <v>-3.8834951456311328E-3</v>
      </c>
      <c r="CA18" s="567"/>
      <c r="CB18" s="567">
        <v>0</v>
      </c>
      <c r="CC18" s="567"/>
      <c r="CD18" s="567">
        <v>3.0000000000000001E-3</v>
      </c>
      <c r="CE18" s="568"/>
      <c r="CF18" s="566">
        <v>3.0000000000000001E-3</v>
      </c>
      <c r="CG18" s="564"/>
      <c r="CH18" s="564">
        <v>1.2E-2</v>
      </c>
      <c r="CI18" s="564"/>
      <c r="CJ18" s="564">
        <v>6.0000000000000001E-3</v>
      </c>
      <c r="CK18" s="564"/>
      <c r="CL18" s="564">
        <v>6.0000000000000001E-3</v>
      </c>
      <c r="CM18" s="564"/>
      <c r="CN18" s="564">
        <v>3.0000000000000001E-3</v>
      </c>
      <c r="CO18" s="564"/>
      <c r="CP18" s="564">
        <v>1E-3</v>
      </c>
      <c r="CQ18" s="564"/>
      <c r="CR18" s="564">
        <v>1E-3</v>
      </c>
      <c r="CS18" s="564"/>
      <c r="CT18" s="564">
        <v>5.0000000000000001E-3</v>
      </c>
      <c r="CU18" s="564"/>
      <c r="CV18" s="564">
        <v>1.2E-2</v>
      </c>
      <c r="CW18" s="564"/>
      <c r="CX18" s="564">
        <v>1.4E-2</v>
      </c>
      <c r="CY18" s="564"/>
      <c r="CZ18" s="564">
        <v>1.2999999999999999E-2</v>
      </c>
      <c r="DA18" s="564"/>
      <c r="DB18" s="564">
        <v>1.4999999999999999E-2</v>
      </c>
      <c r="DC18" s="565"/>
      <c r="DD18" s="566">
        <v>1.6E-2</v>
      </c>
      <c r="DE18" s="564"/>
      <c r="DF18" s="564">
        <v>1.9E-2</v>
      </c>
      <c r="DG18" s="564"/>
      <c r="DH18" s="564">
        <v>1.4999999999999999E-2</v>
      </c>
      <c r="DI18" s="564"/>
      <c r="DJ18" s="564">
        <v>0.01</v>
      </c>
      <c r="DK18" s="564"/>
      <c r="DL18" s="564">
        <v>8.0000000000000002E-3</v>
      </c>
      <c r="DM18" s="564"/>
      <c r="DN18" s="564">
        <v>7.0000000000000001E-3</v>
      </c>
      <c r="DO18" s="564"/>
      <c r="DP18" s="564">
        <v>7.0000000000000001E-3</v>
      </c>
      <c r="DQ18" s="564"/>
      <c r="DR18" s="564">
        <v>4.0000000000000001E-3</v>
      </c>
      <c r="DS18" s="564"/>
      <c r="DT18" s="564">
        <v>7.0000000000000001E-3</v>
      </c>
      <c r="DU18" s="564"/>
      <c r="DV18" s="564">
        <v>8.0000000000000002E-3</v>
      </c>
      <c r="DW18" s="564"/>
      <c r="DX18" s="564">
        <v>5.0000000000000001E-3</v>
      </c>
      <c r="DY18" s="564"/>
      <c r="DZ18" s="564">
        <v>5.0000000000000001E-3</v>
      </c>
      <c r="EA18" s="564"/>
      <c r="EB18" s="564">
        <v>5.0000000000000001E-3</v>
      </c>
      <c r="EC18" s="565"/>
      <c r="ED18" s="555">
        <v>4.0000000000000001E-3</v>
      </c>
      <c r="EE18" s="553"/>
      <c r="EF18" s="561">
        <v>4.0000000000000001E-3</v>
      </c>
      <c r="EG18" s="561"/>
      <c r="EH18" s="562">
        <v>6.0000000000000001E-3</v>
      </c>
      <c r="EI18" s="563"/>
      <c r="EJ18" s="553">
        <v>8.0000000000000002E-3</v>
      </c>
      <c r="EK18" s="554"/>
      <c r="EL18" s="561">
        <v>8.0000000000000002E-3</v>
      </c>
      <c r="EM18" s="553"/>
      <c r="EN18" s="553">
        <v>1.2E-2</v>
      </c>
      <c r="EO18" s="554"/>
      <c r="EP18" s="553">
        <v>1.2999999999999999E-2</v>
      </c>
      <c r="EQ18" s="554"/>
      <c r="ER18" s="553">
        <v>1.0999999999999999E-2</v>
      </c>
      <c r="ES18" s="554"/>
      <c r="ET18" s="553">
        <v>8.0000000000000002E-3</v>
      </c>
      <c r="EU18" s="554"/>
      <c r="EV18" s="553">
        <v>1.0239234449760604E-2</v>
      </c>
      <c r="EW18" s="554"/>
      <c r="EX18" s="553">
        <v>8.0000000000000002E-3</v>
      </c>
      <c r="EY18" s="554"/>
      <c r="EZ18" s="553">
        <v>2E-3</v>
      </c>
      <c r="FA18" s="554"/>
      <c r="FB18" s="557">
        <v>-2.8653295128939771E-3</v>
      </c>
      <c r="FC18" s="554"/>
      <c r="FD18" s="553">
        <v>-4.761904761904745E-3</v>
      </c>
      <c r="FE18" s="555"/>
      <c r="FF18" s="553">
        <v>-1.9029495718362321E-3</v>
      </c>
      <c r="FG18" s="554"/>
      <c r="FH18" s="553">
        <v>-9.4966761633419328E-4</v>
      </c>
      <c r="FI18" s="554"/>
      <c r="FJ18" s="553">
        <v>0</v>
      </c>
      <c r="FK18" s="554"/>
      <c r="FL18" s="553">
        <v>-5.401998739533509E-3</v>
      </c>
      <c r="FM18" s="555"/>
      <c r="FN18" s="553">
        <v>-2.6550829191878123E-3</v>
      </c>
      <c r="FO18" s="554"/>
      <c r="FP18" s="553">
        <v>-6.0515318354543712E-3</v>
      </c>
      <c r="FQ18" s="554"/>
      <c r="FR18" s="553">
        <v>-6.2691943127962668E-3</v>
      </c>
      <c r="FS18" s="555"/>
      <c r="FT18" s="553">
        <v>-7.4481386757601076E-3</v>
      </c>
      <c r="FU18" s="554"/>
      <c r="FV18" s="553">
        <v>-2.8544243577545148E-3</v>
      </c>
      <c r="FW18" s="554"/>
      <c r="FX18" s="553">
        <v>-9.551098376313627E-4</v>
      </c>
      <c r="FY18" s="556"/>
      <c r="FZ18" s="554">
        <v>3.5447403717188131E-3</v>
      </c>
      <c r="GA18" s="554"/>
      <c r="GB18" s="553">
        <v>0</v>
      </c>
      <c r="GC18" s="555"/>
      <c r="GD18" s="553">
        <f>-0.008</f>
        <v>-8.0000000000000002E-3</v>
      </c>
      <c r="GE18" s="554"/>
      <c r="GF18" s="553">
        <v>-2.4E-2</v>
      </c>
      <c r="GG18" s="555"/>
      <c r="GH18" s="553">
        <f>GH17/FJ17-1</f>
        <v>-2.4691358024691357E-2</v>
      </c>
      <c r="GI18" s="555"/>
      <c r="GJ18" s="553">
        <f>GJ17/FL17-1</f>
        <v>-1.636357572667968E-2</v>
      </c>
      <c r="GK18" s="554"/>
      <c r="GL18" s="553">
        <f>GL17/FN17-1</f>
        <v>-2.2499931069300594E-2</v>
      </c>
      <c r="GM18" s="554"/>
      <c r="GN18" s="553">
        <f t="shared" ref="GN18" si="5">GN17/FP17-1</f>
        <v>-1.9637061867661343E-2</v>
      </c>
      <c r="GO18" s="554"/>
      <c r="GP18" s="553">
        <f t="shared" ref="GP18" si="6">GP17/FR17-1</f>
        <v>-1.8585711751206047E-2</v>
      </c>
      <c r="GQ18" s="554"/>
      <c r="GR18" s="553">
        <f t="shared" ref="GR18" si="7">GR17/FT17-1</f>
        <v>-1.9488718188038656E-2</v>
      </c>
      <c r="GS18" s="554"/>
      <c r="GT18" s="553">
        <f t="shared" ref="GT18" si="8">GT17/FV17-1</f>
        <v>-2.0664122137404539E-2</v>
      </c>
      <c r="GU18" s="555"/>
      <c r="GV18" s="553">
        <f t="shared" ref="GV18" si="9">GV17/FX17-1</f>
        <v>-1.5296367112810683E-2</v>
      </c>
      <c r="GW18" s="556"/>
      <c r="GX18" s="557">
        <f t="shared" ref="GX18" si="10">GX17/FZ17-1</f>
        <v>-1.384248210023864E-2</v>
      </c>
      <c r="GY18" s="554"/>
      <c r="GZ18" s="553">
        <f t="shared" ref="GZ18" si="11">GZ17/GB17-1</f>
        <v>-5.7416267942582699E-3</v>
      </c>
      <c r="HA18" s="555"/>
      <c r="HB18" s="554">
        <f t="shared" ref="HB18" si="12">HB17/GD17-1</f>
        <v>2.8846153846153744E-3</v>
      </c>
      <c r="HC18" s="554"/>
      <c r="HD18" s="553">
        <f t="shared" ref="HD18" si="13">HD17/GF17-1</f>
        <v>1.7092502434274515E-2</v>
      </c>
      <c r="HE18" s="554"/>
      <c r="HF18" s="553">
        <f t="shared" ref="HF18" si="14">HF17/GH17-1</f>
        <v>1.9194741966893858E-2</v>
      </c>
      <c r="HG18" s="554"/>
      <c r="HH18" s="553">
        <f t="shared" ref="HH18" si="15">HH17/GJ17-1</f>
        <v>1.6185342906851918E-2</v>
      </c>
      <c r="HI18" s="554"/>
      <c r="HJ18" s="553">
        <f t="shared" ref="HJ18" si="16">HJ17/GL17-1</f>
        <v>2.4203494547307969E-2</v>
      </c>
      <c r="HK18" s="554"/>
      <c r="HL18" s="553">
        <f t="shared" ref="HL18" si="17">HL17/GN17-1</f>
        <v>2.3926199592137154E-2</v>
      </c>
      <c r="HM18" s="554"/>
      <c r="HN18" s="553">
        <f t="shared" ref="HN18" si="18">HN17/GP17-1</f>
        <v>2.4860506501597213E-2</v>
      </c>
      <c r="HO18" s="554"/>
      <c r="HP18" s="553">
        <f t="shared" ref="HP18" si="19">HP17/GR17-1</f>
        <v>2.9427223247447953E-2</v>
      </c>
      <c r="HQ18" s="554"/>
      <c r="HR18" s="553">
        <f t="shared" ref="HR18" si="20">HR17/GT17-1</f>
        <v>3.3766456470734951E-2</v>
      </c>
      <c r="HS18" s="554"/>
      <c r="HT18" s="553">
        <f t="shared" ref="HT18" si="21">HT17/GV17-1</f>
        <v>2.5757281553398181E-2</v>
      </c>
      <c r="HU18" s="554"/>
      <c r="HV18" s="557">
        <f t="shared" ref="HV18" si="22">HV17/GX17-1</f>
        <v>2.6137463697967211E-2</v>
      </c>
      <c r="HW18" s="554"/>
      <c r="HX18" s="553">
        <f t="shared" ref="HX18" si="23">HX17/GZ17-1</f>
        <v>2.7134744947064471E-2</v>
      </c>
      <c r="HY18" s="554"/>
      <c r="HZ18" s="553">
        <f t="shared" ref="HZ18" si="24">HZ17/HB17-1</f>
        <v>3.2098753595398044E-2</v>
      </c>
      <c r="IA18" s="554"/>
      <c r="IB18" s="553">
        <f t="shared" ref="IB18" si="25">IB17/HD17-1</f>
        <v>3.6504575158393004E-2</v>
      </c>
      <c r="IC18" s="554"/>
      <c r="ID18" s="553">
        <f t="shared" ref="ID18" si="26">ID17/HF17-1</f>
        <v>4.220067965144203E-2</v>
      </c>
      <c r="IE18" s="554"/>
      <c r="IF18" s="553">
        <f t="shared" ref="IF18" si="27">IF17/HH17-1</f>
        <v>5.1586272640609998E-2</v>
      </c>
      <c r="IG18" s="554"/>
      <c r="IH18" s="553">
        <f t="shared" ref="IH18" si="28">IH17/HJ17-1</f>
        <v>3.457644824311501E-2</v>
      </c>
      <c r="II18" s="554"/>
      <c r="IJ18" s="553">
        <f t="shared" ref="IJ18" si="29">IJ17/HL17-1</f>
        <v>2.067167510376211E-2</v>
      </c>
      <c r="IK18" s="554"/>
      <c r="IL18" s="553">
        <f t="shared" ref="IL18" si="30">IL17/HN17-1</f>
        <v>1.9328010014414643E-2</v>
      </c>
      <c r="IM18" s="554"/>
      <c r="IN18" s="553">
        <f t="shared" ref="IN18" si="31">IN17/HP17-1</f>
        <v>1.6684158275422023E-2</v>
      </c>
      <c r="IO18" s="554"/>
      <c r="IP18" s="553">
        <f t="shared" ref="IP18" si="32">IP17/HR17-1</f>
        <v>1.4765315739868168E-2</v>
      </c>
      <c r="IQ18" s="554"/>
      <c r="IR18" s="557">
        <f t="shared" ref="IR18" si="33">IR17/HT17-1</f>
        <v>2.0747162882265524E-2</v>
      </c>
      <c r="IS18" s="556"/>
      <c r="IV18" s="557">
        <f>IV17/HV17-1</f>
        <v>2.6996226415094249E-2</v>
      </c>
      <c r="IW18" s="554"/>
      <c r="IX18" s="553">
        <f>IX17/HX17-1</f>
        <v>2.0423672194251674E-2</v>
      </c>
      <c r="IY18" s="554"/>
      <c r="IZ18" s="553">
        <f>IZ17/HZ17-1</f>
        <v>1.3489348143344904E-2</v>
      </c>
      <c r="JA18" s="554"/>
      <c r="JB18" s="553">
        <f>JB17/IB17-1</f>
        <v>9.5272401483348368E-3</v>
      </c>
      <c r="JC18" s="554"/>
      <c r="JD18" s="553">
        <f>JD17/ID17-1</f>
        <v>3.7721666353465189E-3</v>
      </c>
      <c r="JE18" s="554"/>
      <c r="JF18" s="553">
        <f>JF17/IF17-1</f>
        <v>-6.4490161488296449E-3</v>
      </c>
      <c r="JG18" s="554"/>
      <c r="JH18" s="553">
        <f>JH17/IH17-1</f>
        <v>6.0500693495280089E-3</v>
      </c>
      <c r="JI18" s="554"/>
      <c r="JJ18" s="553">
        <f>JJ17/IJ17-1</f>
        <v>2.1723250717672116E-2</v>
      </c>
      <c r="JK18" s="554"/>
      <c r="JL18" s="553">
        <f>JL17/IL17-1</f>
        <v>2.3388140420017134E-2</v>
      </c>
      <c r="JM18" s="555"/>
      <c r="JN18" s="553">
        <f>JN17/IN17-1</f>
        <v>2.1114186233371912E-2</v>
      </c>
      <c r="JO18" s="555"/>
      <c r="JP18" s="553">
        <f>JP17/IP17-1</f>
        <v>1.9814872950385753E-2</v>
      </c>
      <c r="JQ18" s="555"/>
      <c r="JR18" s="553">
        <f>JR17/IR17-1</f>
        <v>1.9055125411470142E-2</v>
      </c>
      <c r="JS18" s="556"/>
    </row>
    <row r="19" spans="2:279" ht="15.5" thickBot="1">
      <c r="B19" s="558" t="s">
        <v>76</v>
      </c>
      <c r="C19" s="559"/>
      <c r="D19" s="559"/>
      <c r="E19" s="560"/>
      <c r="AJ19" s="217" t="s">
        <v>64</v>
      </c>
      <c r="AK19" s="218"/>
      <c r="AL19" s="218">
        <f t="shared" ref="AL19" si="34">(AL17-AJ17)/AL17</f>
        <v>5.882352941176415E-3</v>
      </c>
      <c r="AM19" s="218"/>
      <c r="AN19" s="218">
        <f t="shared" ref="AN19" si="35">(AN17-AL17)/AN17</f>
        <v>3.9062500000000555E-3</v>
      </c>
      <c r="AO19" s="218"/>
      <c r="AP19" s="218">
        <f t="shared" ref="AP19" si="36">(AP17-AN17)/AP17</f>
        <v>4.859086491739553E-3</v>
      </c>
      <c r="AQ19" s="218"/>
      <c r="AR19" s="218">
        <f t="shared" ref="AR19" si="37">(AR17-AP17)/AR17</f>
        <v>9.7087378640771176E-4</v>
      </c>
      <c r="AS19" s="218"/>
      <c r="AT19" s="218">
        <f t="shared" ref="AT19" si="38">(AT17-AR17)/AT17</f>
        <v>4.830917874396135E-3</v>
      </c>
      <c r="AU19" s="218"/>
      <c r="AV19" s="218">
        <f t="shared" ref="AV19" si="39">(AV17-AT17)/AV17</f>
        <v>-8.7719298245614585E-3</v>
      </c>
      <c r="AW19" s="218"/>
      <c r="AX19" s="218">
        <f t="shared" ref="AX19" si="40">(AX17-AV17)/AX17</f>
        <v>1.9455252918288216E-3</v>
      </c>
      <c r="AY19" s="218"/>
      <c r="AZ19" s="218">
        <f t="shared" ref="AZ19" si="41">(AZ17-AX17)/AZ17</f>
        <v>2.9097963142579743E-3</v>
      </c>
      <c r="BA19" s="218"/>
      <c r="BB19" s="218">
        <f t="shared" ref="BB19" si="42">(BB17-AZ17)/BB17</f>
        <v>-9.7087378640771176E-4</v>
      </c>
      <c r="BC19" s="218"/>
      <c r="BD19" s="218">
        <f>(BD17-BB17)/BD17</f>
        <v>-3.8986354775829017E-3</v>
      </c>
      <c r="BE19" s="218"/>
      <c r="BF19" s="218">
        <f>(BF17-BD17)/BF17</f>
        <v>-3.9138943248531455E-3</v>
      </c>
      <c r="BG19" s="220"/>
      <c r="BH19" s="17"/>
      <c r="BI19" s="18">
        <v>9.7847358121327943E-4</v>
      </c>
      <c r="BJ19" s="19"/>
      <c r="BK19" s="20">
        <v>-7.82013685239491E-3</v>
      </c>
      <c r="BL19" s="21"/>
      <c r="BM19" s="22">
        <v>8.8669950738917702E-3</v>
      </c>
      <c r="BN19" s="21"/>
      <c r="BO19" s="22">
        <v>4.8828125E-3</v>
      </c>
      <c r="BP19" s="21"/>
      <c r="BQ19" s="22">
        <v>4.8590864917394949E-3</v>
      </c>
      <c r="BR19" s="19"/>
      <c r="BS19" s="22">
        <v>9.6711798839455021E-4</v>
      </c>
      <c r="BT19" s="19"/>
      <c r="BU19" s="22">
        <v>9.6618357487909812E-4</v>
      </c>
      <c r="BV19" s="19"/>
      <c r="BW19" s="22">
        <v>-4.0000000000000001E-3</v>
      </c>
      <c r="BX19" s="23"/>
      <c r="BY19" s="22">
        <v>-5.0000000000000001E-3</v>
      </c>
      <c r="BZ19" s="19"/>
      <c r="CA19" s="22">
        <v>9.7370983446942695E-4</v>
      </c>
      <c r="CB19" s="19"/>
      <c r="CC19" s="22">
        <v>0</v>
      </c>
      <c r="CD19" s="19"/>
      <c r="CE19" s="24">
        <v>-1E-3</v>
      </c>
      <c r="CF19" s="552">
        <v>1E-3</v>
      </c>
      <c r="CG19" s="544"/>
      <c r="CH19" s="544">
        <v>1E-3</v>
      </c>
      <c r="CI19" s="545"/>
      <c r="CJ19" s="544">
        <v>3.0000000000000001E-3</v>
      </c>
      <c r="CK19" s="545"/>
      <c r="CL19" s="544">
        <v>5.0000000000000001E-3</v>
      </c>
      <c r="CM19" s="545"/>
      <c r="CN19" s="544">
        <v>2E-3</v>
      </c>
      <c r="CO19" s="545"/>
      <c r="CP19" s="544">
        <v>-1E-3</v>
      </c>
      <c r="CQ19" s="545"/>
      <c r="CR19" s="544">
        <v>1E-3</v>
      </c>
      <c r="CS19" s="545"/>
      <c r="CT19" s="544">
        <v>0</v>
      </c>
      <c r="CU19" s="545"/>
      <c r="CV19" s="544">
        <v>2E-3</v>
      </c>
      <c r="CW19" s="545"/>
      <c r="CX19" s="544">
        <v>1E-3</v>
      </c>
      <c r="CY19" s="545"/>
      <c r="CZ19" s="550">
        <v>-1E-3</v>
      </c>
      <c r="DA19" s="545"/>
      <c r="DB19" s="544">
        <v>1E-3</v>
      </c>
      <c r="DC19" s="551"/>
      <c r="DD19" s="552">
        <v>3.0000000000000001E-3</v>
      </c>
      <c r="DE19" s="545"/>
      <c r="DF19" s="544">
        <v>3.0000000000000001E-3</v>
      </c>
      <c r="DG19" s="545"/>
      <c r="DH19" s="544">
        <v>-1E-3</v>
      </c>
      <c r="DI19" s="545"/>
      <c r="DJ19" s="544">
        <v>0</v>
      </c>
      <c r="DK19" s="545"/>
      <c r="DL19" s="544">
        <v>0</v>
      </c>
      <c r="DM19" s="545"/>
      <c r="DN19" s="544">
        <v>-2E-3</v>
      </c>
      <c r="DO19" s="545"/>
      <c r="DP19" s="544">
        <v>-2E-3</v>
      </c>
      <c r="DQ19" s="544"/>
      <c r="DR19" s="544">
        <v>-2E-3</v>
      </c>
      <c r="DS19" s="545"/>
      <c r="DT19" s="544">
        <v>3.0000000000000001E-3</v>
      </c>
      <c r="DU19" s="545"/>
      <c r="DV19" s="544">
        <v>3.0000000000000001E-3</v>
      </c>
      <c r="DW19" s="545"/>
      <c r="DX19" s="544">
        <v>-2E-3</v>
      </c>
      <c r="DY19" s="545"/>
      <c r="DZ19" s="544">
        <v>-2E-3</v>
      </c>
      <c r="EA19" s="545"/>
      <c r="EB19" s="546">
        <v>2E-3</v>
      </c>
      <c r="EC19" s="547"/>
      <c r="ED19" s="290">
        <v>2E-3</v>
      </c>
      <c r="EE19" s="287"/>
      <c r="EF19" s="535">
        <v>3.0000000000000001E-3</v>
      </c>
      <c r="EG19" s="541"/>
      <c r="EH19" s="548">
        <v>1E-3</v>
      </c>
      <c r="EI19" s="549"/>
      <c r="EJ19" s="535">
        <v>2E-3</v>
      </c>
      <c r="EK19" s="536"/>
      <c r="EL19" s="535">
        <v>0</v>
      </c>
      <c r="EM19" s="541"/>
      <c r="EN19" s="542">
        <v>2E-3</v>
      </c>
      <c r="EO19" s="543"/>
      <c r="EP19" s="542">
        <v>-1E-3</v>
      </c>
      <c r="EQ19" s="543"/>
      <c r="ER19" s="542">
        <v>1E-3</v>
      </c>
      <c r="ES19" s="543"/>
      <c r="ET19" s="542">
        <v>0</v>
      </c>
      <c r="EU19" s="543"/>
      <c r="EV19" s="535">
        <v>6.6350710900464627E-4</v>
      </c>
      <c r="EW19" s="539"/>
      <c r="EX19" s="535">
        <v>-4.0000000000000001E-3</v>
      </c>
      <c r="EY19" s="539"/>
      <c r="EZ19" s="535">
        <v>-4.0000000000000001E-3</v>
      </c>
      <c r="FA19" s="536"/>
      <c r="FB19" s="540">
        <v>-2.8653295128939771E-3</v>
      </c>
      <c r="FC19" s="539"/>
      <c r="FD19" s="535">
        <v>9.5785440613016526E-4</v>
      </c>
      <c r="FE19" s="541"/>
      <c r="FF19" s="535">
        <v>3.827751196172402E-3</v>
      </c>
      <c r="FG19" s="536"/>
      <c r="FH19" s="535">
        <v>2.8598665395613843E-3</v>
      </c>
      <c r="FI19" s="536"/>
      <c r="FJ19" s="535">
        <v>9.5057034220524805E-4</v>
      </c>
      <c r="FK19" s="536"/>
      <c r="FL19" s="535">
        <v>-3.3570750237416069E-3</v>
      </c>
      <c r="FM19" s="538"/>
      <c r="FN19" s="535">
        <v>2.2068387225873121E-3</v>
      </c>
      <c r="FO19" s="536"/>
      <c r="FP19" s="535">
        <v>-2.7543756732627545E-3</v>
      </c>
      <c r="FQ19" s="536"/>
      <c r="FR19" s="535">
        <v>-4.7479034859909675E-4</v>
      </c>
      <c r="FS19" s="538"/>
      <c r="FT19" s="535">
        <v>-5.2366208629273103E-4</v>
      </c>
      <c r="FU19" s="536"/>
      <c r="FV19" s="535">
        <v>1.5555854584259343E-4</v>
      </c>
      <c r="FW19" s="536"/>
      <c r="FX19" s="535">
        <v>-1.9083969465648609E-3</v>
      </c>
      <c r="FY19" s="537"/>
      <c r="FZ19" s="536">
        <v>1.4340344168259911E-3</v>
      </c>
      <c r="GA19" s="536"/>
      <c r="GB19" s="535">
        <v>-3.0000000000000001E-3</v>
      </c>
      <c r="GC19" s="538"/>
      <c r="GD19" s="530">
        <f>-0.004</f>
        <v>-4.0000000000000001E-3</v>
      </c>
      <c r="GE19" s="533"/>
      <c r="GF19" s="530">
        <v>-1.2999999999999999E-2</v>
      </c>
      <c r="GG19" s="531"/>
      <c r="GH19" s="530">
        <f>GH17/GF17-1</f>
        <v>0</v>
      </c>
      <c r="GI19" s="531"/>
      <c r="GJ19" s="530">
        <f>GJ17/GH17-1</f>
        <v>5.1528724440117468E-3</v>
      </c>
      <c r="GK19" s="533"/>
      <c r="GL19" s="530">
        <f>GL17/GJ17-1</f>
        <v>-4.0453670085596194E-3</v>
      </c>
      <c r="GM19" s="533"/>
      <c r="GN19" s="530">
        <f t="shared" ref="GN19" si="43">GN17/GL17-1</f>
        <v>1.6632364441360181E-4</v>
      </c>
      <c r="GO19" s="533"/>
      <c r="GP19" s="530">
        <f t="shared" ref="GP19" si="44">GP17/GN17-1</f>
        <v>5.9710956182468244E-4</v>
      </c>
      <c r="GQ19" s="533"/>
      <c r="GR19" s="530">
        <f t="shared" ref="GR19" si="45">GR17/GP17-1</f>
        <v>-1.4432875466152684E-3</v>
      </c>
      <c r="GS19" s="533"/>
      <c r="GT19" s="530">
        <f t="shared" ref="GT19" si="46">GT17/GR17-1</f>
        <v>-1.043394301821321E-3</v>
      </c>
      <c r="GU19" s="531"/>
      <c r="GV19" s="530">
        <f t="shared" ref="GV19" si="47">GV17/GT17-1</f>
        <v>3.5621584965663811E-3</v>
      </c>
      <c r="GW19" s="532"/>
      <c r="GX19" s="534">
        <f t="shared" ref="GX19" si="48">GX17/GV17-1</f>
        <v>2.9126213592232109E-3</v>
      </c>
      <c r="GY19" s="533"/>
      <c r="GZ19" s="530">
        <f t="shared" ref="GZ19" si="49">GZ17/GX17-1</f>
        <v>5.8083252662148865E-3</v>
      </c>
      <c r="HA19" s="531"/>
      <c r="HB19" s="533">
        <f t="shared" ref="HB19" si="50">HB17/GZ17-1</f>
        <v>3.8498556304138454E-3</v>
      </c>
      <c r="HC19" s="533"/>
      <c r="HD19" s="530">
        <f t="shared" ref="HD19" si="51">HD17/HB17-1</f>
        <v>1.4899328859059313E-3</v>
      </c>
      <c r="HE19" s="533"/>
      <c r="HF19" s="530">
        <f t="shared" ref="HF19" si="52">HF17/HD17-1</f>
        <v>2.0669108538189374E-3</v>
      </c>
      <c r="HG19" s="533"/>
      <c r="HH19" s="530">
        <f t="shared" ref="HH19" si="53">HH17/HF17-1</f>
        <v>2.1849351254832339E-3</v>
      </c>
      <c r="HI19" s="533"/>
      <c r="HJ19" s="530">
        <f t="shared" ref="HJ19" si="54">HJ17/HH17-1</f>
        <v>3.8131553860818457E-3</v>
      </c>
      <c r="HK19" s="533"/>
      <c r="HL19" s="530">
        <f t="shared" ref="HL19" si="55">HL17/HJ17-1</f>
        <v>-1.0446343779668688E-4</v>
      </c>
      <c r="HM19" s="533"/>
      <c r="HN19" s="530">
        <f t="shared" ref="HN19" si="56">HN17/HL17-1</f>
        <v>1.5101292632657692E-3</v>
      </c>
      <c r="HO19" s="533"/>
      <c r="HP19" s="530">
        <f t="shared" ref="HP19" si="57">HP17/HN17-1</f>
        <v>3.0062210757910712E-3</v>
      </c>
      <c r="HQ19" s="533"/>
      <c r="HR19" s="530">
        <f t="shared" ref="HR19" si="58">HR17/HP17-1</f>
        <v>3.1673994232495062E-3</v>
      </c>
      <c r="HS19" s="533"/>
      <c r="HT19" s="530">
        <f t="shared" ref="HT19" si="59">HT17/HR17-1</f>
        <v>-4.213006597549418E-3</v>
      </c>
      <c r="HU19" s="533"/>
      <c r="HV19" s="534">
        <f t="shared" ref="HV19" si="60">HV17/HT17-1</f>
        <v>3.2843364599206559E-3</v>
      </c>
      <c r="HW19" s="533"/>
      <c r="HX19" s="530">
        <f t="shared" ref="HX19" si="61">HX17/HV17-1</f>
        <v>6.7858490566037322E-3</v>
      </c>
      <c r="HY19" s="533"/>
      <c r="HZ19" s="530">
        <f>HZ17/HX17-1</f>
        <v>8.7013314367692107E-3</v>
      </c>
      <c r="IA19" s="533"/>
      <c r="IB19" s="530">
        <f>IB17/HZ17-1</f>
        <v>5.7650915623992383E-3</v>
      </c>
      <c r="IC19" s="533"/>
      <c r="ID19" s="530">
        <f>ID17/IB17-1</f>
        <v>7.5737633753123479E-3</v>
      </c>
      <c r="IE19" s="533"/>
      <c r="IF19" s="530">
        <f>IF17/ID17-1</f>
        <v>1.1210164224459973E-2</v>
      </c>
      <c r="IG19" s="533"/>
      <c r="IH19" s="530">
        <f>IH17/IF17-1</f>
        <v>-1.2423919921241255E-2</v>
      </c>
      <c r="II19" s="533"/>
      <c r="IJ19" s="530">
        <f>IJ17/IH17-1</f>
        <v>-1.3543122922612061E-2</v>
      </c>
      <c r="IK19" s="533"/>
      <c r="IL19" s="530">
        <f>IL17/IJ17-1</f>
        <v>1.9168942590863658E-4</v>
      </c>
      <c r="IM19" s="533"/>
      <c r="IN19" s="530">
        <f>IN17/IL17-1</f>
        <v>4.0470349189347665E-4</v>
      </c>
      <c r="IO19" s="533"/>
      <c r="IP19" s="530">
        <f>IP17/IN17-1</f>
        <v>1.2740677915661358E-3</v>
      </c>
      <c r="IQ19" s="533"/>
      <c r="IR19" s="534">
        <f>IR17/IP17-1</f>
        <v>1.6569669702581891E-3</v>
      </c>
      <c r="IS19" s="532"/>
      <c r="IV19" s="534">
        <f>IV17/IR17-1</f>
        <v>9.4264917242339319E-3</v>
      </c>
      <c r="IW19" s="533"/>
      <c r="IX19" s="530">
        <f>IX17/IV17-1</f>
        <v>3.426368894081655E-4</v>
      </c>
      <c r="IY19" s="533"/>
      <c r="IZ19" s="530">
        <f>IZ17/IX17-1</f>
        <v>1.8466669543952818E-3</v>
      </c>
      <c r="JA19" s="533"/>
      <c r="JB19" s="530">
        <f>JB17/IZ17-1</f>
        <v>1.8331805682860747E-3</v>
      </c>
      <c r="JC19" s="533"/>
      <c r="JD19" s="530">
        <f>JD17/JB17-1</f>
        <v>1.8298261665141702E-3</v>
      </c>
      <c r="JE19" s="533"/>
      <c r="JF19" s="530">
        <f>JF17/JD17-1</f>
        <v>9.1324200913245335E-4</v>
      </c>
      <c r="JG19" s="533"/>
      <c r="JH19" s="530">
        <f>JH17/JF17-1</f>
        <v>0</v>
      </c>
      <c r="JI19" s="533"/>
      <c r="JJ19" s="530">
        <f>JJ17/JH17-1</f>
        <v>1.8248175182482562E-3</v>
      </c>
      <c r="JK19" s="533"/>
      <c r="JL19" s="530">
        <f>JL17/JJ17-1</f>
        <v>1.8214936247722413E-3</v>
      </c>
      <c r="JM19" s="531"/>
      <c r="JN19" s="530">
        <f>JN17/JL17-1</f>
        <v>-1.8181818181818299E-3</v>
      </c>
      <c r="JO19" s="531"/>
      <c r="JP19" s="530">
        <f>JP17/JN17-1</f>
        <v>0</v>
      </c>
      <c r="JQ19" s="531"/>
      <c r="JR19" s="530">
        <f>JR17/JP17-1</f>
        <v>9.107468123863427E-4</v>
      </c>
      <c r="JS19" s="532"/>
    </row>
    <row r="20" spans="2:279">
      <c r="C20" s="25" t="s">
        <v>77</v>
      </c>
      <c r="D20" s="16" t="s">
        <v>78</v>
      </c>
    </row>
    <row r="21" spans="2:279">
      <c r="C21" s="25" t="s">
        <v>71</v>
      </c>
      <c r="D21" s="16" t="s">
        <v>72</v>
      </c>
    </row>
    <row r="23" spans="2:279" ht="16">
      <c r="B23" s="6" t="s">
        <v>80</v>
      </c>
      <c r="AS23" s="7"/>
    </row>
    <row r="24" spans="2:279" ht="16.5" thickBot="1">
      <c r="B24" s="6"/>
      <c r="IS24" s="7"/>
    </row>
    <row r="25" spans="2:279" ht="15.5" thickBot="1">
      <c r="B25" s="156"/>
      <c r="C25" s="157"/>
      <c r="D25" s="157"/>
      <c r="E25" s="158"/>
      <c r="F25" s="151">
        <v>41456</v>
      </c>
      <c r="G25" s="152"/>
      <c r="H25" s="151">
        <v>41487</v>
      </c>
      <c r="I25" s="152"/>
      <c r="J25" s="151">
        <v>41518</v>
      </c>
      <c r="K25" s="152"/>
      <c r="L25" s="151">
        <v>41548</v>
      </c>
      <c r="M25" s="152"/>
      <c r="N25" s="151">
        <v>41579</v>
      </c>
      <c r="O25" s="152"/>
      <c r="P25" s="151">
        <v>41609</v>
      </c>
      <c r="Q25" s="150"/>
      <c r="R25" s="154" t="s">
        <v>81</v>
      </c>
      <c r="S25" s="155"/>
      <c r="T25" s="151">
        <v>41670</v>
      </c>
      <c r="U25" s="150"/>
      <c r="V25" s="151">
        <v>41671</v>
      </c>
      <c r="W25" s="150"/>
      <c r="X25" s="151">
        <v>41699</v>
      </c>
      <c r="Y25" s="150"/>
      <c r="Z25" s="151">
        <v>41730</v>
      </c>
      <c r="AA25" s="152"/>
      <c r="AB25" s="151">
        <v>41760</v>
      </c>
      <c r="AC25" s="152"/>
      <c r="AD25" s="151">
        <v>41791</v>
      </c>
      <c r="AE25" s="152"/>
      <c r="AF25" s="151">
        <v>41821</v>
      </c>
      <c r="AG25" s="152"/>
      <c r="AH25" s="151">
        <v>41852</v>
      </c>
      <c r="AI25" s="152"/>
      <c r="AJ25" s="150">
        <v>41883</v>
      </c>
      <c r="AK25" s="152"/>
      <c r="AL25" s="151">
        <v>41914</v>
      </c>
      <c r="AM25" s="152"/>
      <c r="AN25" s="151">
        <v>41946</v>
      </c>
      <c r="AO25" s="152"/>
      <c r="AP25" s="151">
        <v>41977</v>
      </c>
      <c r="AQ25" s="152"/>
      <c r="AR25" s="154" t="s">
        <v>81</v>
      </c>
      <c r="AS25" s="155"/>
      <c r="AT25" s="151">
        <v>42008</v>
      </c>
      <c r="AU25" s="152"/>
      <c r="AV25" s="151">
        <v>42040</v>
      </c>
      <c r="AW25" s="152"/>
      <c r="AX25" s="151">
        <v>42072</v>
      </c>
      <c r="AY25" s="152"/>
      <c r="AZ25" s="151">
        <v>42104</v>
      </c>
      <c r="BA25" s="152"/>
      <c r="BB25" s="151">
        <v>42136</v>
      </c>
      <c r="BC25" s="152"/>
      <c r="BD25" s="151">
        <v>42168</v>
      </c>
      <c r="BE25" s="152"/>
      <c r="BF25" s="151">
        <v>42199</v>
      </c>
      <c r="BG25" s="152"/>
      <c r="BH25" s="151">
        <v>42231</v>
      </c>
      <c r="BI25" s="152"/>
      <c r="BJ25" s="151">
        <v>42263</v>
      </c>
      <c r="BK25" s="152"/>
      <c r="BL25" s="395">
        <v>42284</v>
      </c>
      <c r="BM25" s="151"/>
      <c r="BN25" s="260">
        <v>42316</v>
      </c>
      <c r="BO25" s="258"/>
      <c r="BP25" s="258">
        <v>42347</v>
      </c>
      <c r="BQ25" s="258"/>
      <c r="BR25" s="145" t="s">
        <v>81</v>
      </c>
      <c r="BS25" s="146"/>
      <c r="BT25" s="147">
        <v>42373</v>
      </c>
      <c r="BU25" s="144"/>
      <c r="BV25" s="147">
        <v>42405</v>
      </c>
      <c r="BW25" s="144"/>
      <c r="BX25" s="147">
        <v>42460</v>
      </c>
      <c r="BY25" s="144"/>
      <c r="BZ25" s="147">
        <v>42461</v>
      </c>
      <c r="CA25" s="144"/>
      <c r="CB25" s="147">
        <v>42492</v>
      </c>
      <c r="CC25" s="144"/>
      <c r="CD25" s="147">
        <v>42524</v>
      </c>
      <c r="CE25" s="144"/>
      <c r="CF25" s="147">
        <v>42555</v>
      </c>
      <c r="CG25" s="144"/>
      <c r="CH25" s="147">
        <v>42587</v>
      </c>
      <c r="CI25" s="144"/>
      <c r="CJ25" s="147">
        <v>42619</v>
      </c>
      <c r="CK25" s="144"/>
      <c r="CL25" s="147">
        <v>42650</v>
      </c>
      <c r="CM25" s="144"/>
      <c r="CN25" s="147">
        <v>42682</v>
      </c>
      <c r="CO25" s="147"/>
      <c r="CP25" s="143">
        <v>42713</v>
      </c>
      <c r="CQ25" s="149"/>
      <c r="CR25" s="145" t="s">
        <v>26</v>
      </c>
      <c r="CS25" s="146"/>
      <c r="CT25" s="148">
        <v>42736</v>
      </c>
      <c r="CU25" s="147"/>
      <c r="CV25" s="143">
        <v>42768</v>
      </c>
      <c r="CW25" s="147"/>
      <c r="CX25" s="143">
        <v>42797</v>
      </c>
      <c r="CY25" s="147"/>
      <c r="CZ25" s="143">
        <v>42829</v>
      </c>
      <c r="DA25" s="147"/>
      <c r="DB25" s="143">
        <v>42860</v>
      </c>
      <c r="DC25" s="147"/>
      <c r="DD25" s="143">
        <v>42892</v>
      </c>
      <c r="DE25" s="144"/>
      <c r="DF25" s="147">
        <v>42923</v>
      </c>
      <c r="DG25" s="147"/>
      <c r="DH25" s="143">
        <v>42955</v>
      </c>
      <c r="DI25" s="147"/>
      <c r="DJ25" s="143">
        <v>42986</v>
      </c>
      <c r="DK25" s="147"/>
      <c r="DL25" s="143">
        <v>43017</v>
      </c>
      <c r="DM25" s="147"/>
      <c r="DN25" s="143">
        <v>43049</v>
      </c>
      <c r="DO25" s="147"/>
      <c r="DP25" s="143">
        <v>43081</v>
      </c>
      <c r="DQ25" s="147"/>
      <c r="DR25" s="145" t="s">
        <v>81</v>
      </c>
      <c r="DS25" s="146"/>
      <c r="DT25" s="148">
        <v>43111</v>
      </c>
      <c r="DU25" s="144"/>
      <c r="DV25" s="143">
        <v>43143</v>
      </c>
      <c r="DW25" s="147"/>
      <c r="DX25" s="143">
        <v>43171</v>
      </c>
      <c r="DY25" s="144"/>
      <c r="DZ25" s="147">
        <v>43203</v>
      </c>
      <c r="EA25" s="147"/>
      <c r="EB25" s="143">
        <v>43234</v>
      </c>
      <c r="EC25" s="147"/>
      <c r="ED25" s="143">
        <v>43266</v>
      </c>
      <c r="EE25" s="147"/>
      <c r="EF25" s="143">
        <v>43297</v>
      </c>
      <c r="EG25" s="147"/>
      <c r="EH25" s="143">
        <v>43329</v>
      </c>
      <c r="EI25" s="147"/>
      <c r="EJ25" s="143">
        <v>43361</v>
      </c>
      <c r="EK25" s="147"/>
      <c r="EL25" s="143">
        <v>43392</v>
      </c>
      <c r="EM25" s="144"/>
      <c r="EN25" s="147">
        <v>43424</v>
      </c>
      <c r="EO25" s="147"/>
      <c r="EP25" s="143">
        <v>43455</v>
      </c>
      <c r="EQ25" s="149"/>
      <c r="ER25" s="436" t="s">
        <v>82</v>
      </c>
      <c r="ES25" s="146"/>
      <c r="ET25" s="147">
        <v>43486</v>
      </c>
      <c r="EU25" s="147"/>
      <c r="EV25" s="143">
        <v>43518</v>
      </c>
      <c r="EW25" s="147"/>
      <c r="EX25" s="143">
        <v>43547</v>
      </c>
      <c r="EY25" s="147"/>
      <c r="EZ25" s="143">
        <v>43579</v>
      </c>
      <c r="FA25" s="147"/>
      <c r="FB25" s="143">
        <v>43610</v>
      </c>
      <c r="FC25" s="147"/>
      <c r="FD25" s="143">
        <v>43642</v>
      </c>
      <c r="FE25" s="147"/>
      <c r="FF25" s="143">
        <v>43673</v>
      </c>
      <c r="FG25" s="147"/>
      <c r="FH25" s="143">
        <v>43705</v>
      </c>
      <c r="FI25" s="147"/>
      <c r="FJ25" s="143">
        <v>43737</v>
      </c>
      <c r="FK25" s="147"/>
      <c r="FL25" s="143">
        <v>43768</v>
      </c>
      <c r="FM25" s="147"/>
      <c r="FN25" s="143">
        <v>43770</v>
      </c>
      <c r="FO25" s="147"/>
      <c r="FP25" s="143">
        <v>43801</v>
      </c>
      <c r="FQ25" s="149"/>
      <c r="FR25" s="436" t="s">
        <v>82</v>
      </c>
      <c r="FS25" s="146"/>
      <c r="FT25" s="148">
        <v>43851</v>
      </c>
      <c r="FU25" s="147"/>
      <c r="FV25" s="143">
        <v>43883</v>
      </c>
      <c r="FW25" s="147"/>
      <c r="FX25" s="143">
        <v>43891</v>
      </c>
      <c r="FY25" s="147"/>
      <c r="FZ25" s="143">
        <v>43923</v>
      </c>
      <c r="GA25" s="147"/>
      <c r="GB25" s="143">
        <v>43954</v>
      </c>
      <c r="GC25" s="147"/>
      <c r="GD25" s="143">
        <v>43986</v>
      </c>
      <c r="GE25" s="144"/>
      <c r="GF25" s="147">
        <v>44017</v>
      </c>
      <c r="GG25" s="147"/>
      <c r="GH25" s="143">
        <v>44049</v>
      </c>
      <c r="GI25" s="147"/>
      <c r="GJ25" s="143">
        <v>44081</v>
      </c>
      <c r="GK25" s="147"/>
      <c r="GL25" s="143">
        <v>44112</v>
      </c>
      <c r="GM25" s="147"/>
      <c r="GN25" s="143">
        <v>44144</v>
      </c>
      <c r="GO25" s="147"/>
      <c r="GP25" s="143">
        <v>44175</v>
      </c>
      <c r="GQ25" s="149"/>
      <c r="GR25" s="436" t="s">
        <v>82</v>
      </c>
      <c r="GS25" s="146"/>
      <c r="GT25" s="143">
        <v>44197</v>
      </c>
      <c r="GU25" s="147"/>
      <c r="GV25" s="143">
        <v>44229</v>
      </c>
      <c r="GW25" s="144"/>
      <c r="GX25" s="147">
        <v>44258</v>
      </c>
      <c r="GY25" s="147"/>
      <c r="GZ25" s="143">
        <v>44290</v>
      </c>
      <c r="HA25" s="147"/>
      <c r="HB25" s="143">
        <v>44321</v>
      </c>
      <c r="HC25" s="147"/>
      <c r="HD25" s="143">
        <v>44353</v>
      </c>
      <c r="HE25" s="147"/>
      <c r="HF25" s="143">
        <v>44384</v>
      </c>
      <c r="HG25" s="147"/>
      <c r="HH25" s="143">
        <v>44416</v>
      </c>
      <c r="HI25" s="147"/>
      <c r="HJ25" s="143">
        <v>44448</v>
      </c>
      <c r="HK25" s="147"/>
      <c r="HL25" s="143">
        <v>44479</v>
      </c>
      <c r="HM25" s="147"/>
      <c r="HN25" s="143">
        <v>44511</v>
      </c>
      <c r="HO25" s="147"/>
      <c r="HP25" s="143">
        <v>44542</v>
      </c>
      <c r="HQ25" s="149"/>
      <c r="HR25" s="436" t="s">
        <v>82</v>
      </c>
      <c r="HS25" s="146"/>
      <c r="HT25" s="143">
        <v>44562</v>
      </c>
      <c r="HU25" s="147"/>
      <c r="HV25" s="143">
        <v>44594</v>
      </c>
      <c r="HW25" s="144"/>
      <c r="HX25" s="147">
        <v>44623</v>
      </c>
      <c r="HY25" s="147"/>
      <c r="HZ25" s="143">
        <v>44655</v>
      </c>
      <c r="IA25" s="147"/>
      <c r="IB25" s="143">
        <v>44686</v>
      </c>
      <c r="IC25" s="147"/>
      <c r="ID25" s="143">
        <v>44718</v>
      </c>
      <c r="IE25" s="147"/>
      <c r="IF25" s="143">
        <v>44749</v>
      </c>
      <c r="IG25" s="144"/>
      <c r="IH25" s="147">
        <v>44781</v>
      </c>
      <c r="II25" s="147"/>
      <c r="IJ25" s="143">
        <v>44813</v>
      </c>
      <c r="IK25" s="147"/>
      <c r="IL25" s="143">
        <v>44844</v>
      </c>
      <c r="IM25" s="147"/>
      <c r="IN25" s="143">
        <v>44876</v>
      </c>
      <c r="IO25" s="144"/>
      <c r="IP25" s="147">
        <v>44907</v>
      </c>
      <c r="IQ25" s="149"/>
      <c r="IR25" s="436" t="s">
        <v>82</v>
      </c>
      <c r="IS25" s="146"/>
      <c r="IT25" s="143">
        <v>44927</v>
      </c>
      <c r="IU25" s="147"/>
      <c r="IV25" s="143">
        <v>44959</v>
      </c>
      <c r="IW25" s="144"/>
      <c r="IX25" s="143">
        <v>44988</v>
      </c>
      <c r="IY25" s="147"/>
      <c r="IZ25" s="143">
        <v>45020</v>
      </c>
      <c r="JA25" s="147"/>
      <c r="JB25" s="143">
        <v>45051</v>
      </c>
      <c r="JC25" s="147"/>
      <c r="JD25" s="143">
        <v>45083</v>
      </c>
      <c r="JE25" s="147"/>
      <c r="JF25" s="143">
        <v>45113</v>
      </c>
      <c r="JG25" s="147"/>
      <c r="JH25" s="143">
        <v>45139</v>
      </c>
      <c r="JI25" s="147"/>
      <c r="JJ25" s="143">
        <v>45171</v>
      </c>
      <c r="JK25" s="147"/>
      <c r="JL25" s="143">
        <v>45202</v>
      </c>
      <c r="JM25" s="147"/>
      <c r="JN25" s="143">
        <v>45234</v>
      </c>
      <c r="JO25" s="147"/>
      <c r="JP25" s="143">
        <v>45265</v>
      </c>
      <c r="JQ25" s="149"/>
      <c r="JR25" s="145" t="s">
        <v>82</v>
      </c>
      <c r="JS25" s="146"/>
    </row>
    <row r="26" spans="2:279" ht="16.5" thickTop="1">
      <c r="B26" s="527" t="s">
        <v>83</v>
      </c>
      <c r="C26" s="528"/>
      <c r="D26" s="528"/>
      <c r="E26" s="529"/>
      <c r="F26" s="525">
        <v>4876</v>
      </c>
      <c r="G26" s="309"/>
      <c r="H26" s="525">
        <v>4443</v>
      </c>
      <c r="I26" s="309"/>
      <c r="J26" s="525">
        <v>3741</v>
      </c>
      <c r="K26" s="309"/>
      <c r="L26" s="525">
        <v>7054</v>
      </c>
      <c r="M26" s="309"/>
      <c r="N26" s="525">
        <v>4575</v>
      </c>
      <c r="O26" s="309"/>
      <c r="P26" s="525">
        <v>4584</v>
      </c>
      <c r="Q26" s="526"/>
      <c r="R26" s="521">
        <v>56148</v>
      </c>
      <c r="S26" s="520"/>
      <c r="T26" s="525">
        <v>4426</v>
      </c>
      <c r="U26" s="526"/>
      <c r="V26" s="525">
        <v>4822</v>
      </c>
      <c r="W26" s="526"/>
      <c r="X26" s="525">
        <v>4345</v>
      </c>
      <c r="Y26" s="526"/>
      <c r="Z26" s="525">
        <v>5250</v>
      </c>
      <c r="AA26" s="309"/>
      <c r="AB26" s="525">
        <v>4878</v>
      </c>
      <c r="AC26" s="309"/>
      <c r="AD26" s="525">
        <v>4663</v>
      </c>
      <c r="AE26" s="309"/>
      <c r="AF26" s="520">
        <v>4851</v>
      </c>
      <c r="AG26" s="520"/>
      <c r="AH26" s="517">
        <v>4799</v>
      </c>
      <c r="AI26" s="520"/>
      <c r="AJ26" s="517">
        <v>4757</v>
      </c>
      <c r="AK26" s="520"/>
      <c r="AL26" s="517">
        <v>8091</v>
      </c>
      <c r="AM26" s="520"/>
      <c r="AN26" s="517">
        <v>4514</v>
      </c>
      <c r="AO26" s="520"/>
      <c r="AP26" s="517">
        <v>4908</v>
      </c>
      <c r="AQ26" s="520"/>
      <c r="AR26" s="521">
        <v>60304</v>
      </c>
      <c r="AS26" s="520"/>
      <c r="AT26" s="517">
        <v>4269</v>
      </c>
      <c r="AU26" s="520"/>
      <c r="AV26" s="517">
        <v>4739</v>
      </c>
      <c r="AW26" s="520"/>
      <c r="AX26" s="517">
        <v>5883</v>
      </c>
      <c r="AY26" s="520"/>
      <c r="AZ26" s="517">
        <v>4955</v>
      </c>
      <c r="BA26" s="520"/>
      <c r="BB26" s="517">
        <v>5647</v>
      </c>
      <c r="BC26" s="520"/>
      <c r="BD26" s="517">
        <v>5406</v>
      </c>
      <c r="BE26" s="520"/>
      <c r="BF26" s="517">
        <v>5364</v>
      </c>
      <c r="BG26" s="520"/>
      <c r="BH26" s="517">
        <v>4654</v>
      </c>
      <c r="BI26" s="520"/>
      <c r="BJ26" s="517">
        <v>5124</v>
      </c>
      <c r="BK26" s="520"/>
      <c r="BL26" s="517">
        <v>8985</v>
      </c>
      <c r="BM26" s="518"/>
      <c r="BN26" s="519">
        <v>4495</v>
      </c>
      <c r="BO26" s="520"/>
      <c r="BP26" s="517">
        <v>5214</v>
      </c>
      <c r="BQ26" s="520"/>
      <c r="BR26" s="521">
        <f>AT26+AV26+AX26+AZ26+BB26+BD26+BF26+BH26+BJ26+BL26+BN26+BP26</f>
        <v>64735</v>
      </c>
      <c r="BS26" s="522"/>
      <c r="BT26" s="523">
        <v>4511</v>
      </c>
      <c r="BU26" s="512"/>
      <c r="BV26" s="515">
        <v>5481</v>
      </c>
      <c r="BW26" s="524"/>
      <c r="BX26" s="515">
        <v>6013</v>
      </c>
      <c r="BY26" s="516"/>
      <c r="BZ26" s="511">
        <v>5724</v>
      </c>
      <c r="CA26" s="513"/>
      <c r="CB26" s="511">
        <v>5728</v>
      </c>
      <c r="CC26" s="511"/>
      <c r="CD26" s="512">
        <v>5706</v>
      </c>
      <c r="CE26" s="513"/>
      <c r="CF26" s="511">
        <v>5583</v>
      </c>
      <c r="CG26" s="511"/>
      <c r="CH26" s="512">
        <v>5230</v>
      </c>
      <c r="CI26" s="513"/>
      <c r="CJ26" s="511">
        <v>5083</v>
      </c>
      <c r="CK26" s="511"/>
      <c r="CL26" s="512">
        <v>7917</v>
      </c>
      <c r="CM26" s="511"/>
      <c r="CN26" s="512">
        <v>4479</v>
      </c>
      <c r="CO26" s="513"/>
      <c r="CP26" s="511">
        <v>5245</v>
      </c>
      <c r="CQ26" s="514"/>
      <c r="CR26" s="503">
        <f>BT26+BV26+BX26+BZ26+CB26+CD26+CF26+CH26+CJ26+CL26+CN26+CP26</f>
        <v>66700</v>
      </c>
      <c r="CS26" s="506"/>
      <c r="CT26" s="508">
        <v>4028</v>
      </c>
      <c r="CU26" s="509"/>
      <c r="CV26" s="501">
        <v>4740</v>
      </c>
      <c r="CW26" s="509"/>
      <c r="CX26" s="501">
        <v>5462</v>
      </c>
      <c r="CY26" s="509"/>
      <c r="CZ26" s="501">
        <v>4656</v>
      </c>
      <c r="DA26" s="509"/>
      <c r="DB26" s="501">
        <v>5667</v>
      </c>
      <c r="DC26" s="509"/>
      <c r="DD26" s="501">
        <v>4734</v>
      </c>
      <c r="DE26" s="510"/>
      <c r="DF26" s="505">
        <v>4494</v>
      </c>
      <c r="DG26" s="509"/>
      <c r="DH26" s="501">
        <v>4432</v>
      </c>
      <c r="DI26" s="509"/>
      <c r="DJ26" s="501">
        <v>4301</v>
      </c>
      <c r="DK26" s="509"/>
      <c r="DL26" s="501">
        <v>6899</v>
      </c>
      <c r="DM26" s="509"/>
      <c r="DN26" s="501">
        <v>3556</v>
      </c>
      <c r="DO26" s="505"/>
      <c r="DP26" s="501">
        <v>3936</v>
      </c>
      <c r="DQ26" s="505"/>
      <c r="DR26" s="503">
        <f>CV26+CX26+CZ26+DB26+DD26+DF26+DH26+CT26+DJ26+DL26+DN26+DP26</f>
        <v>56905</v>
      </c>
      <c r="DS26" s="506"/>
      <c r="DT26" s="508">
        <v>3997</v>
      </c>
      <c r="DU26" s="507"/>
      <c r="DV26" s="501">
        <v>3846</v>
      </c>
      <c r="DW26" s="505"/>
      <c r="DX26" s="501">
        <v>4774</v>
      </c>
      <c r="DY26" s="507"/>
      <c r="DZ26" s="505">
        <v>4481</v>
      </c>
      <c r="EA26" s="505"/>
      <c r="EB26" s="501">
        <v>4617</v>
      </c>
      <c r="EC26" s="505"/>
      <c r="ED26" s="501">
        <v>3806</v>
      </c>
      <c r="EE26" s="505"/>
      <c r="EF26" s="501">
        <v>3449</v>
      </c>
      <c r="EG26" s="505"/>
      <c r="EH26" s="501">
        <v>4379</v>
      </c>
      <c r="EI26" s="505"/>
      <c r="EJ26" s="501">
        <v>3735</v>
      </c>
      <c r="EK26" s="505"/>
      <c r="EL26" s="501">
        <v>4096</v>
      </c>
      <c r="EM26" s="507"/>
      <c r="EN26" s="505">
        <v>4713</v>
      </c>
      <c r="EO26" s="505"/>
      <c r="EP26" s="501">
        <v>4981</v>
      </c>
      <c r="EQ26" s="502"/>
      <c r="ER26" s="505">
        <f>SUM(DT26:EQ26)</f>
        <v>50874</v>
      </c>
      <c r="ES26" s="506"/>
      <c r="ET26" s="505">
        <v>3324</v>
      </c>
      <c r="EU26" s="505"/>
      <c r="EV26" s="501">
        <v>4397</v>
      </c>
      <c r="EW26" s="505"/>
      <c r="EX26" s="501">
        <v>3571</v>
      </c>
      <c r="EY26" s="505"/>
      <c r="EZ26" s="501">
        <v>4479</v>
      </c>
      <c r="FA26" s="505"/>
      <c r="FB26" s="501">
        <v>4048</v>
      </c>
      <c r="FC26" s="505"/>
      <c r="FD26" s="501">
        <v>3701</v>
      </c>
      <c r="FE26" s="505"/>
      <c r="FF26" s="501">
        <v>3964</v>
      </c>
      <c r="FG26" s="505"/>
      <c r="FH26" s="501">
        <v>4014</v>
      </c>
      <c r="FI26" s="505"/>
      <c r="FJ26" s="501">
        <v>3408</v>
      </c>
      <c r="FK26" s="505"/>
      <c r="FL26" s="501">
        <v>6034</v>
      </c>
      <c r="FM26" s="505"/>
      <c r="FN26" s="501">
        <v>3161</v>
      </c>
      <c r="FO26" s="505"/>
      <c r="FP26" s="501">
        <v>3765</v>
      </c>
      <c r="FQ26" s="502"/>
      <c r="FR26" s="503">
        <v>47866</v>
      </c>
      <c r="FS26" s="504"/>
      <c r="FT26" s="232">
        <v>3487</v>
      </c>
      <c r="FU26" s="224"/>
      <c r="FV26" s="205">
        <v>3526</v>
      </c>
      <c r="FW26" s="224"/>
      <c r="FX26" s="205">
        <v>2099</v>
      </c>
      <c r="FY26" s="224"/>
      <c r="FZ26" s="205">
        <v>117</v>
      </c>
      <c r="GA26" s="224"/>
      <c r="GB26" s="205">
        <v>96</v>
      </c>
      <c r="GC26" s="224"/>
      <c r="GD26" s="205">
        <v>631</v>
      </c>
      <c r="GE26" s="229"/>
      <c r="GF26" s="230">
        <v>1112</v>
      </c>
      <c r="GG26" s="224"/>
      <c r="GH26" s="205">
        <v>1398</v>
      </c>
      <c r="GI26" s="224"/>
      <c r="GJ26" s="205">
        <v>2403</v>
      </c>
      <c r="GK26" s="224"/>
      <c r="GL26" s="205">
        <v>2892</v>
      </c>
      <c r="GM26" s="224"/>
      <c r="GN26" s="205">
        <v>2587</v>
      </c>
      <c r="GO26" s="224"/>
      <c r="GP26" s="205">
        <v>3742</v>
      </c>
      <c r="GQ26" s="225"/>
      <c r="GR26" s="375">
        <f>FT26+FV26+FX26+FZ26+GB26+GD26+GF26+GH26+GJ26+GL26+GN26+GP26</f>
        <v>24090</v>
      </c>
      <c r="GS26" s="227"/>
      <c r="GT26" s="205">
        <v>1547</v>
      </c>
      <c r="GU26" s="224"/>
      <c r="GV26" s="205">
        <v>2358</v>
      </c>
      <c r="GW26" s="229"/>
      <c r="GX26" s="230">
        <v>4058</v>
      </c>
      <c r="GY26" s="224"/>
      <c r="GZ26" s="205">
        <v>3199</v>
      </c>
      <c r="HA26" s="224"/>
      <c r="HB26" s="205">
        <v>3632</v>
      </c>
      <c r="HC26" s="224"/>
      <c r="HD26" s="205">
        <v>3466</v>
      </c>
      <c r="HE26" s="224"/>
      <c r="HF26" s="205">
        <v>3231</v>
      </c>
      <c r="HG26" s="224"/>
      <c r="HH26" s="205">
        <v>3240</v>
      </c>
      <c r="HI26" s="224"/>
      <c r="HJ26" s="205">
        <v>3253</v>
      </c>
      <c r="HK26" s="224"/>
      <c r="HL26" s="205">
        <v>3272</v>
      </c>
      <c r="HM26" s="224"/>
      <c r="HN26" s="205">
        <v>2664</v>
      </c>
      <c r="HO26" s="224"/>
      <c r="HP26" s="205">
        <v>4221</v>
      </c>
      <c r="HQ26" s="225"/>
      <c r="HR26" s="375">
        <f>GT26+GV26+GX26+GZ26+HB26+HD26+HF26+HH26+HJ26+HL26+HN26+HP26</f>
        <v>38141</v>
      </c>
      <c r="HS26" s="227"/>
      <c r="HT26" s="205">
        <v>2661</v>
      </c>
      <c r="HU26" s="224"/>
      <c r="HV26" s="205">
        <v>3004</v>
      </c>
      <c r="HW26" s="229"/>
      <c r="HX26" s="230">
        <v>3706</v>
      </c>
      <c r="HY26" s="224"/>
      <c r="HZ26" s="205">
        <v>3453</v>
      </c>
      <c r="IA26" s="224"/>
      <c r="IB26" s="205">
        <v>3817</v>
      </c>
      <c r="IC26" s="224"/>
      <c r="ID26" s="205">
        <v>3486</v>
      </c>
      <c r="IE26" s="224"/>
      <c r="IF26" s="205">
        <v>2881</v>
      </c>
      <c r="IG26" s="229"/>
      <c r="IH26" s="230">
        <v>3362</v>
      </c>
      <c r="II26" s="224"/>
      <c r="IJ26" s="205">
        <v>3903</v>
      </c>
      <c r="IK26" s="224"/>
      <c r="IL26" s="205">
        <v>4643</v>
      </c>
      <c r="IM26" s="224"/>
      <c r="IN26" s="205">
        <v>3369</v>
      </c>
      <c r="IO26" s="229"/>
      <c r="IP26" s="230">
        <v>3884</v>
      </c>
      <c r="IQ26" s="225"/>
      <c r="IR26" s="279">
        <f>HT26+HV26+HX26+HZ26+IB26+ID26+IF26+IH26+IJ26+IL26+IN26+IP26</f>
        <v>42169</v>
      </c>
      <c r="IS26" s="257"/>
      <c r="IT26" s="205">
        <v>3529</v>
      </c>
      <c r="IU26" s="224"/>
      <c r="IV26" s="205">
        <v>3583</v>
      </c>
      <c r="IW26" s="229"/>
      <c r="IX26" s="205">
        <v>4551</v>
      </c>
      <c r="IY26" s="224"/>
      <c r="IZ26" s="205">
        <v>4116</v>
      </c>
      <c r="JA26" s="224"/>
      <c r="JB26" s="205">
        <v>4806</v>
      </c>
      <c r="JC26" s="224"/>
      <c r="JD26" s="205">
        <v>4018</v>
      </c>
      <c r="JE26" s="224"/>
      <c r="JF26" s="205">
        <v>3566</v>
      </c>
      <c r="JG26" s="224"/>
      <c r="JH26" s="205">
        <v>3963</v>
      </c>
      <c r="JI26" s="224"/>
      <c r="JJ26" s="205">
        <v>4185</v>
      </c>
      <c r="JK26" s="224"/>
      <c r="JL26" s="205">
        <v>4731</v>
      </c>
      <c r="JM26" s="224"/>
      <c r="JN26" s="205">
        <v>3790</v>
      </c>
      <c r="JO26" s="224"/>
      <c r="JP26" s="205">
        <v>4080</v>
      </c>
      <c r="JQ26" s="224"/>
      <c r="JR26" s="256">
        <f>SUM(IT26:JQ26)</f>
        <v>48918</v>
      </c>
      <c r="JS26" s="257"/>
    </row>
    <row r="27" spans="2:279" ht="15.5" thickBot="1">
      <c r="B27" s="93" t="s">
        <v>84</v>
      </c>
      <c r="C27" s="94"/>
      <c r="D27" s="94"/>
      <c r="E27" s="95"/>
      <c r="F27" s="444">
        <v>0.30199999999999999</v>
      </c>
      <c r="G27" s="443"/>
      <c r="H27" s="444">
        <v>5.8999999999999997E-2</v>
      </c>
      <c r="I27" s="443"/>
      <c r="J27" s="444">
        <v>2.5999999999999999E-2</v>
      </c>
      <c r="K27" s="443"/>
      <c r="L27" s="444">
        <v>0.255</v>
      </c>
      <c r="M27" s="443"/>
      <c r="N27" s="444">
        <v>-6.3E-2</v>
      </c>
      <c r="O27" s="443"/>
      <c r="P27" s="444">
        <v>-0.106</v>
      </c>
      <c r="Q27" s="440"/>
      <c r="R27" s="222"/>
      <c r="S27" s="175"/>
      <c r="T27" s="444">
        <v>0.21099999999999999</v>
      </c>
      <c r="U27" s="440"/>
      <c r="V27" s="444">
        <v>0.111</v>
      </c>
      <c r="W27" s="440"/>
      <c r="X27" s="444">
        <v>-0.03</v>
      </c>
      <c r="Y27" s="440"/>
      <c r="Z27" s="444">
        <v>0.13300000000000001</v>
      </c>
      <c r="AA27" s="443"/>
      <c r="AB27" s="444">
        <v>-0.08</v>
      </c>
      <c r="AC27" s="443"/>
      <c r="AD27" s="444">
        <v>4.4999999999999998E-2</v>
      </c>
      <c r="AE27" s="443"/>
      <c r="AF27" s="175">
        <v>-5.0000000000000001E-3</v>
      </c>
      <c r="AG27" s="175"/>
      <c r="AH27" s="176">
        <v>0.08</v>
      </c>
      <c r="AI27" s="175"/>
      <c r="AJ27" s="176">
        <v>0.27200000000000002</v>
      </c>
      <c r="AK27" s="175"/>
      <c r="AL27" s="176">
        <v>0.14699999999999999</v>
      </c>
      <c r="AM27" s="175"/>
      <c r="AN27" s="176">
        <v>-1.2999999999999999E-2</v>
      </c>
      <c r="AO27" s="175"/>
      <c r="AP27" s="176">
        <v>7.0999999999999994E-2</v>
      </c>
      <c r="AQ27" s="175"/>
      <c r="AR27" s="222" t="s">
        <v>85</v>
      </c>
      <c r="AS27" s="175"/>
      <c r="AT27" s="176">
        <v>-3.5000000000000003E-2</v>
      </c>
      <c r="AU27" s="175"/>
      <c r="AV27" s="176">
        <v>-1.721277478224803E-2</v>
      </c>
      <c r="AW27" s="175"/>
      <c r="AX27" s="176">
        <v>0.35397008055235912</v>
      </c>
      <c r="AY27" s="175"/>
      <c r="AZ27" s="176">
        <v>-5.6190476190476235E-2</v>
      </c>
      <c r="BA27" s="175"/>
      <c r="BB27" s="176">
        <v>0.15764657646576463</v>
      </c>
      <c r="BC27" s="175"/>
      <c r="BD27" s="176">
        <v>0.15933948102080198</v>
      </c>
      <c r="BE27" s="175"/>
      <c r="BF27" s="176">
        <v>0.106</v>
      </c>
      <c r="BG27" s="175"/>
      <c r="BH27" s="176">
        <v>-3.0214628047509851E-2</v>
      </c>
      <c r="BI27" s="175"/>
      <c r="BJ27" s="176">
        <v>7.7149463947866259E-2</v>
      </c>
      <c r="BK27" s="175"/>
      <c r="BL27" s="176">
        <v>0.11049314052651105</v>
      </c>
      <c r="BM27" s="177"/>
      <c r="BN27" s="217">
        <v>-4.0000000000000001E-3</v>
      </c>
      <c r="BO27" s="218"/>
      <c r="BP27" s="264">
        <v>6.2E-2</v>
      </c>
      <c r="BQ27" s="218"/>
      <c r="BR27" s="219">
        <v>7.2999999999999995E-2</v>
      </c>
      <c r="BS27" s="220"/>
      <c r="BT27" s="497">
        <v>5.7000000000000002E-2</v>
      </c>
      <c r="BU27" s="498"/>
      <c r="BV27" s="264">
        <v>0.157</v>
      </c>
      <c r="BW27" s="218"/>
      <c r="BX27" s="264">
        <v>2.1999999999999999E-2</v>
      </c>
      <c r="BY27" s="218"/>
      <c r="BZ27" s="218">
        <v>0.155</v>
      </c>
      <c r="CA27" s="262"/>
      <c r="CB27" s="218">
        <v>1.4E-2</v>
      </c>
      <c r="CC27" s="218"/>
      <c r="CD27" s="264">
        <v>5.5E-2</v>
      </c>
      <c r="CE27" s="262"/>
      <c r="CF27" s="499">
        <v>4.1000000000000002E-2</v>
      </c>
      <c r="CG27" s="499"/>
      <c r="CH27" s="264">
        <v>0.124</v>
      </c>
      <c r="CI27" s="262"/>
      <c r="CJ27" s="499">
        <v>-8.0000000000000002E-3</v>
      </c>
      <c r="CK27" s="499"/>
      <c r="CL27" s="264">
        <v>-0.11899999999999999</v>
      </c>
      <c r="CM27" s="218"/>
      <c r="CN27" s="264">
        <v>-4.0000000000000001E-3</v>
      </c>
      <c r="CO27" s="262"/>
      <c r="CP27" s="218">
        <v>6.0000000000000001E-3</v>
      </c>
      <c r="CQ27" s="263"/>
      <c r="CR27" s="219">
        <v>0.03</v>
      </c>
      <c r="CS27" s="220"/>
      <c r="CT27" s="500">
        <v>-0.107</v>
      </c>
      <c r="CU27" s="499"/>
      <c r="CV27" s="498">
        <v>-0.13500000000000001</v>
      </c>
      <c r="CW27" s="494"/>
      <c r="CX27" s="499">
        <v>-9.1999999999999998E-2</v>
      </c>
      <c r="CY27" s="494"/>
      <c r="CZ27" s="499">
        <v>-0.187</v>
      </c>
      <c r="DA27" s="494"/>
      <c r="DB27" s="499">
        <v>-1.0999999999999999E-2</v>
      </c>
      <c r="DC27" s="494"/>
      <c r="DD27" s="499">
        <v>-0.17</v>
      </c>
      <c r="DE27" s="499"/>
      <c r="DF27" s="498">
        <v>-0.19500000000000001</v>
      </c>
      <c r="DG27" s="494"/>
      <c r="DH27" s="499">
        <v>-0.153</v>
      </c>
      <c r="DI27" s="494"/>
      <c r="DJ27" s="499">
        <v>-0.154</v>
      </c>
      <c r="DK27" s="494"/>
      <c r="DL27" s="499">
        <v>-0.129</v>
      </c>
      <c r="DM27" s="494"/>
      <c r="DN27" s="494">
        <v>-0.20599999999999999</v>
      </c>
      <c r="DO27" s="497"/>
      <c r="DP27" s="218">
        <v>-0.25</v>
      </c>
      <c r="DQ27" s="262"/>
      <c r="DR27" s="219">
        <v>-0.14699999999999999</v>
      </c>
      <c r="DS27" s="220"/>
      <c r="DT27" s="217">
        <v>-8.0000000000000002E-3</v>
      </c>
      <c r="DU27" s="218"/>
      <c r="DV27" s="218">
        <v>-0.189</v>
      </c>
      <c r="DW27" s="262"/>
      <c r="DX27" s="218">
        <v>-0.126</v>
      </c>
      <c r="DY27" s="218"/>
      <c r="DZ27" s="497">
        <v>-3.7999999999999999E-2</v>
      </c>
      <c r="EA27" s="497"/>
      <c r="EB27" s="494">
        <v>-0.18528321863419794</v>
      </c>
      <c r="EC27" s="497"/>
      <c r="ED27" s="494">
        <v>-0.19600000000000001</v>
      </c>
      <c r="EE27" s="497"/>
      <c r="EF27" s="494">
        <v>-0.23300000000000001</v>
      </c>
      <c r="EG27" s="497"/>
      <c r="EH27" s="494">
        <v>-1.2E-2</v>
      </c>
      <c r="EI27" s="497"/>
      <c r="EJ27" s="494">
        <v>-0.1315973029528017</v>
      </c>
      <c r="EK27" s="497"/>
      <c r="EL27" s="494">
        <v>-0.40629076677779385</v>
      </c>
      <c r="EM27" s="498"/>
      <c r="EN27" s="497">
        <v>0.32500000000000001</v>
      </c>
      <c r="EO27" s="497"/>
      <c r="EP27" s="494">
        <v>0.26500000000000001</v>
      </c>
      <c r="EQ27" s="495"/>
      <c r="ER27" s="264">
        <v>-0.106</v>
      </c>
      <c r="ES27" s="220"/>
      <c r="ET27" s="497">
        <v>-0.16837628221165879</v>
      </c>
      <c r="EU27" s="497"/>
      <c r="EV27" s="494">
        <v>0.1432657306292251</v>
      </c>
      <c r="EW27" s="497"/>
      <c r="EX27" s="494">
        <v>-0.25230318257956452</v>
      </c>
      <c r="EY27" s="497"/>
      <c r="EZ27" s="494">
        <v>-4.4632894443208393E-4</v>
      </c>
      <c r="FA27" s="497"/>
      <c r="FB27" s="494">
        <v>-0.12324019926359109</v>
      </c>
      <c r="FC27" s="497"/>
      <c r="FD27" s="494">
        <v>-2.7588018917498736E-2</v>
      </c>
      <c r="FE27" s="497"/>
      <c r="FF27" s="494">
        <v>0.14931864308495224</v>
      </c>
      <c r="FG27" s="497"/>
      <c r="FH27" s="494">
        <v>-8.335236355332265E-2</v>
      </c>
      <c r="FI27" s="497"/>
      <c r="FJ27" s="494">
        <v>-8.7550200803212852E-2</v>
      </c>
      <c r="FK27" s="497"/>
      <c r="FL27" s="494">
        <v>0.47299999999999998</v>
      </c>
      <c r="FM27" s="497"/>
      <c r="FN27" s="494">
        <v>-0.32944420873992364</v>
      </c>
      <c r="FO27" s="497"/>
      <c r="FP27" s="494">
        <v>-0.24399999999999999</v>
      </c>
      <c r="FQ27" s="495"/>
      <c r="FR27" s="438">
        <v>-5.8999999999999997E-2</v>
      </c>
      <c r="FS27" s="439"/>
      <c r="FT27" s="75">
        <v>4.9037304452467012E-2</v>
      </c>
      <c r="FU27" s="496"/>
      <c r="FV27" s="73">
        <f>FV26/EV26-1</f>
        <v>-0.19808960654992036</v>
      </c>
      <c r="FW27" s="76"/>
      <c r="FX27" s="73">
        <f>FX26/EX26-1</f>
        <v>-0.41220946513581624</v>
      </c>
      <c r="FY27" s="76"/>
      <c r="FZ27" s="73">
        <v>-0.97387809778968515</v>
      </c>
      <c r="GA27" s="76"/>
      <c r="GB27" s="73">
        <f>GB26/FB26-1</f>
        <v>-0.97628458498023718</v>
      </c>
      <c r="GC27" s="76"/>
      <c r="GD27" s="73">
        <f>GD26/FD26-1</f>
        <v>-0.82950553904350177</v>
      </c>
      <c r="GE27" s="74"/>
      <c r="GF27" s="76">
        <f>GF26/FF26-1</f>
        <v>-0.71947527749747731</v>
      </c>
      <c r="GG27" s="76"/>
      <c r="GH27" s="73">
        <f>GH26/FH26-1</f>
        <v>-0.65171898355754854</v>
      </c>
      <c r="GI27" s="76"/>
      <c r="GJ27" s="73">
        <f>GJ26/FJ26-1</f>
        <v>-0.29489436619718312</v>
      </c>
      <c r="GK27" s="76"/>
      <c r="GL27" s="73">
        <f t="shared" ref="GL27" si="62">GL26/FL26-1</f>
        <v>-0.5207159429897249</v>
      </c>
      <c r="GM27" s="76"/>
      <c r="GN27" s="73">
        <f t="shared" ref="GN27" si="63">GN26/FN26-1</f>
        <v>-0.18158810503005374</v>
      </c>
      <c r="GO27" s="76"/>
      <c r="GP27" s="73">
        <f t="shared" ref="GP27" si="64">GP26/FP26-1</f>
        <v>-6.1088977423638946E-3</v>
      </c>
      <c r="GQ27" s="77"/>
      <c r="GR27" s="493">
        <f>(GR26/(ET26+EV26+EX26+EZ26+FB26+FD26+FF26+FH26+FJ26+FL26+FN26+FP26))-1</f>
        <v>-0.49672001002799482</v>
      </c>
      <c r="GS27" s="266"/>
      <c r="GT27" s="73">
        <f>GT26/FT26-1</f>
        <v>-0.55635216518497277</v>
      </c>
      <c r="GU27" s="76"/>
      <c r="GV27" s="73">
        <f t="shared" ref="GV27" si="65">GV26/FV26-1</f>
        <v>-0.33125354509359051</v>
      </c>
      <c r="GW27" s="74"/>
      <c r="GX27" s="76">
        <f t="shared" ref="GX27" si="66">GX26/FX26-1</f>
        <v>0.93330157217722731</v>
      </c>
      <c r="GY27" s="76"/>
      <c r="GZ27" s="73">
        <f t="shared" ref="GZ27" si="67">GZ26/FZ26-1</f>
        <v>26.341880341880341</v>
      </c>
      <c r="HA27" s="76"/>
      <c r="HB27" s="73">
        <f t="shared" ref="HB27" si="68">HB26/GB26-1</f>
        <v>36.833333333333336</v>
      </c>
      <c r="HC27" s="76"/>
      <c r="HD27" s="73">
        <f t="shared" ref="HD27" si="69">HD26/GD26-1</f>
        <v>4.4928684627575279</v>
      </c>
      <c r="HE27" s="76"/>
      <c r="HF27" s="73">
        <f t="shared" ref="HF27" si="70">HF26/GF26-1</f>
        <v>1.9055755395683454</v>
      </c>
      <c r="HG27" s="76"/>
      <c r="HH27" s="73">
        <f t="shared" ref="HH27" si="71">HH26/GH26-1</f>
        <v>1.3175965665236054</v>
      </c>
      <c r="HI27" s="76"/>
      <c r="HJ27" s="73">
        <f t="shared" ref="HJ27" si="72">HJ26/GJ26-1</f>
        <v>0.35372451102788172</v>
      </c>
      <c r="HK27" s="76"/>
      <c r="HL27" s="73">
        <f t="shared" ref="HL27" si="73">HL26/GL26-1</f>
        <v>0.13139695712309818</v>
      </c>
      <c r="HM27" s="76"/>
      <c r="HN27" s="73">
        <f t="shared" ref="HN27" si="74">HN26/GN26-1</f>
        <v>2.9764205643602715E-2</v>
      </c>
      <c r="HO27" s="76"/>
      <c r="HP27" s="73">
        <f t="shared" ref="HP27" si="75">HP26/GP26-1</f>
        <v>0.12800641368252275</v>
      </c>
      <c r="HQ27" s="77"/>
      <c r="HR27" s="493">
        <f>(HR26/(FT26+FV26+FX26+FZ26+GB26+GD26+GF26+GH26+GJ26+GL26+GN26+GP26))-1</f>
        <v>0.58327106683271057</v>
      </c>
      <c r="HS27" s="266"/>
      <c r="HT27" s="73">
        <f>HT26/GT26-1</f>
        <v>0.72010342598577903</v>
      </c>
      <c r="HU27" s="76"/>
      <c r="HV27" s="73">
        <f>HV26/GV26-1</f>
        <v>0.27396098388464796</v>
      </c>
      <c r="HW27" s="74"/>
      <c r="HX27" s="76">
        <f>HX26/GX26-1</f>
        <v>-8.6742237555446078E-2</v>
      </c>
      <c r="HY27" s="76"/>
      <c r="HZ27" s="73">
        <f>HZ26/GZ26-1</f>
        <v>7.939981244138794E-2</v>
      </c>
      <c r="IA27" s="76"/>
      <c r="IB27" s="73">
        <f>IB26/HB26-1</f>
        <v>5.093612334801767E-2</v>
      </c>
      <c r="IC27" s="76"/>
      <c r="ID27" s="73">
        <f>ID26/HD26-1</f>
        <v>5.7703404500866196E-3</v>
      </c>
      <c r="IE27" s="76"/>
      <c r="IF27" s="73">
        <f>IF26/HF26-1</f>
        <v>-0.10832559579077683</v>
      </c>
      <c r="IG27" s="74"/>
      <c r="IH27" s="76">
        <f>IH26/HH26-1</f>
        <v>3.7654320987654311E-2</v>
      </c>
      <c r="II27" s="76"/>
      <c r="IJ27" s="73">
        <f>IJ26/HJ26-1</f>
        <v>0.19981555487242542</v>
      </c>
      <c r="IK27" s="76"/>
      <c r="IL27" s="73">
        <f>IL26/HL26-1</f>
        <v>0.41900977995110034</v>
      </c>
      <c r="IM27" s="76"/>
      <c r="IN27" s="73">
        <f>IN26/HN26-1</f>
        <v>0.26463963963963955</v>
      </c>
      <c r="IO27" s="74"/>
      <c r="IP27" s="76">
        <f>IP26/HP26-1</f>
        <v>-7.9838900734423124E-2</v>
      </c>
      <c r="IQ27" s="77"/>
      <c r="IR27" s="493">
        <f>(IR26/SUM(GT26:HQ26))-1</f>
        <v>0.10560813822395843</v>
      </c>
      <c r="IS27" s="266"/>
      <c r="IT27" s="73">
        <f>IT26/HT26-1</f>
        <v>0.32619316046599023</v>
      </c>
      <c r="IU27" s="76"/>
      <c r="IV27" s="73">
        <f>IV26/HV26-1</f>
        <v>0.19274300932090549</v>
      </c>
      <c r="IW27" s="74"/>
      <c r="IX27" s="73">
        <f>IX26/HX26-1</f>
        <v>0.2280086346465191</v>
      </c>
      <c r="IY27" s="76"/>
      <c r="IZ27" s="73">
        <f>IZ26/HZ26-1</f>
        <v>0.19200695047784544</v>
      </c>
      <c r="JA27" s="76"/>
      <c r="JB27" s="73">
        <f>JB26/IB26-1</f>
        <v>0.25910400838354719</v>
      </c>
      <c r="JC27" s="76"/>
      <c r="JD27" s="73">
        <f>JD26/ID26-1</f>
        <v>0.15261044176706817</v>
      </c>
      <c r="JE27" s="76"/>
      <c r="JF27" s="73">
        <f>JF26/IF26-1</f>
        <v>0.23776466504685878</v>
      </c>
      <c r="JG27" s="76"/>
      <c r="JH27" s="73">
        <f>JH26/IH26-1</f>
        <v>0.17876264128494945</v>
      </c>
      <c r="JI27" s="76"/>
      <c r="JJ27" s="73">
        <f>JJ26/IJ26-1</f>
        <v>7.2252113758647152E-2</v>
      </c>
      <c r="JK27" s="76"/>
      <c r="JL27" s="73">
        <f t="shared" ref="JL27" si="76">JL26/IL26-1</f>
        <v>1.8953262976523888E-2</v>
      </c>
      <c r="JM27" s="76"/>
      <c r="JN27" s="73">
        <f t="shared" ref="JN27" si="77">JN26/IN26-1</f>
        <v>0.12496289700207774</v>
      </c>
      <c r="JO27" s="76"/>
      <c r="JP27" s="73">
        <f>JP26/IP26-1</f>
        <v>5.0463439752832073E-2</v>
      </c>
      <c r="JQ27" s="76"/>
      <c r="JR27" s="265">
        <f>(JR26/SUM(HT26:IQ26))-1</f>
        <v>0.1600464796414427</v>
      </c>
      <c r="JS27" s="266"/>
    </row>
    <row r="28" spans="2:279">
      <c r="B28" s="72" t="s">
        <v>71</v>
      </c>
      <c r="C28" s="72"/>
      <c r="D28" s="16" t="s">
        <v>86</v>
      </c>
      <c r="AN28" s="26"/>
      <c r="AO28" s="26"/>
      <c r="DC28" s="27"/>
      <c r="DE28" s="28"/>
    </row>
    <row r="29" spans="2:279">
      <c r="B29" s="25"/>
      <c r="C29" s="25"/>
      <c r="D29" s="16"/>
      <c r="BG29" s="27"/>
      <c r="BI29" s="28"/>
    </row>
    <row r="30" spans="2:279">
      <c r="B30" s="25"/>
      <c r="C30" s="25"/>
      <c r="D30" s="16"/>
    </row>
    <row r="31" spans="2:279" ht="16">
      <c r="B31" s="6" t="s">
        <v>87</v>
      </c>
      <c r="AS31" s="7"/>
    </row>
    <row r="32" spans="2:279" ht="16.5" thickBot="1">
      <c r="B32" s="6"/>
      <c r="BY32" s="7"/>
      <c r="BZ32" s="7"/>
      <c r="CA32" s="7"/>
      <c r="CO32" s="7"/>
      <c r="DA32" s="7"/>
      <c r="DU32" s="7"/>
      <c r="GU32" s="7"/>
      <c r="JG32" s="7"/>
      <c r="JS32" s="7"/>
    </row>
    <row r="33" spans="2:279" ht="15.5" thickBot="1">
      <c r="B33" s="156"/>
      <c r="C33" s="157"/>
      <c r="D33" s="157"/>
      <c r="E33" s="158"/>
      <c r="F33" s="395">
        <v>41456</v>
      </c>
      <c r="G33" s="151"/>
      <c r="H33" s="395">
        <v>41487</v>
      </c>
      <c r="I33" s="151"/>
      <c r="J33" s="395">
        <v>41518</v>
      </c>
      <c r="K33" s="151"/>
      <c r="L33" s="395">
        <v>41548</v>
      </c>
      <c r="M33" s="395"/>
      <c r="N33" s="395">
        <v>41579</v>
      </c>
      <c r="O33" s="151"/>
      <c r="P33" s="395">
        <v>41609</v>
      </c>
      <c r="Q33" s="151"/>
      <c r="R33" s="154" t="s">
        <v>81</v>
      </c>
      <c r="S33" s="155"/>
      <c r="T33" s="395">
        <v>41670</v>
      </c>
      <c r="U33" s="151"/>
      <c r="V33" s="395">
        <v>41671</v>
      </c>
      <c r="W33" s="151"/>
      <c r="X33" s="395">
        <v>41699</v>
      </c>
      <c r="Y33" s="151"/>
      <c r="Z33" s="395">
        <v>41730</v>
      </c>
      <c r="AA33" s="395"/>
      <c r="AB33" s="395">
        <v>41760</v>
      </c>
      <c r="AC33" s="395"/>
      <c r="AD33" s="151">
        <v>41791</v>
      </c>
      <c r="AE33" s="152"/>
      <c r="AF33" s="151">
        <v>41821</v>
      </c>
      <c r="AG33" s="152"/>
      <c r="AH33" s="150">
        <v>41853</v>
      </c>
      <c r="AI33" s="150"/>
      <c r="AJ33" s="151">
        <v>41883</v>
      </c>
      <c r="AK33" s="152"/>
      <c r="AL33" s="150">
        <v>41914</v>
      </c>
      <c r="AM33" s="150"/>
      <c r="AN33" s="151">
        <v>41946</v>
      </c>
      <c r="AO33" s="152"/>
      <c r="AP33" s="150">
        <v>41978</v>
      </c>
      <c r="AQ33" s="153"/>
      <c r="AR33" s="154" t="s">
        <v>81</v>
      </c>
      <c r="AS33" s="155"/>
      <c r="AT33" s="150">
        <v>42009</v>
      </c>
      <c r="AU33" s="150"/>
      <c r="AV33" s="151">
        <v>42041</v>
      </c>
      <c r="AW33" s="152"/>
      <c r="AX33" s="151">
        <v>42070</v>
      </c>
      <c r="AY33" s="150"/>
      <c r="AZ33" s="151">
        <v>42102</v>
      </c>
      <c r="BA33" s="152"/>
      <c r="BB33" s="150">
        <v>42125</v>
      </c>
      <c r="BC33" s="150"/>
      <c r="BD33" s="151">
        <v>42157</v>
      </c>
      <c r="BE33" s="150"/>
      <c r="BF33" s="151">
        <v>42188</v>
      </c>
      <c r="BG33" s="150"/>
      <c r="BH33" s="151">
        <v>42220</v>
      </c>
      <c r="BI33" s="152"/>
      <c r="BJ33" s="150">
        <v>42252</v>
      </c>
      <c r="BK33" s="150"/>
      <c r="BL33" s="395">
        <v>42284</v>
      </c>
      <c r="BM33" s="151"/>
      <c r="BN33" s="260">
        <v>42316</v>
      </c>
      <c r="BO33" s="258"/>
      <c r="BP33" s="258">
        <v>42347</v>
      </c>
      <c r="BQ33" s="258"/>
      <c r="BR33" s="145" t="s">
        <v>82</v>
      </c>
      <c r="BS33" s="146"/>
      <c r="BT33" s="147">
        <v>42373</v>
      </c>
      <c r="BU33" s="144"/>
      <c r="BV33" s="147">
        <v>42405</v>
      </c>
      <c r="BW33" s="144"/>
      <c r="BX33" s="147">
        <v>42460</v>
      </c>
      <c r="BY33" s="144"/>
      <c r="BZ33" s="147">
        <v>42461</v>
      </c>
      <c r="CA33" s="144"/>
      <c r="CB33" s="147">
        <v>42492</v>
      </c>
      <c r="CC33" s="144"/>
      <c r="CD33" s="147">
        <v>42524</v>
      </c>
      <c r="CE33" s="144"/>
      <c r="CF33" s="147">
        <v>42555</v>
      </c>
      <c r="CG33" s="144"/>
      <c r="CH33" s="147">
        <v>42587</v>
      </c>
      <c r="CI33" s="144"/>
      <c r="CJ33" s="147">
        <v>42619</v>
      </c>
      <c r="CK33" s="144"/>
      <c r="CL33" s="147">
        <v>42650</v>
      </c>
      <c r="CM33" s="147"/>
      <c r="CN33" s="143">
        <v>42682</v>
      </c>
      <c r="CO33" s="147"/>
      <c r="CP33" s="143">
        <v>42713</v>
      </c>
      <c r="CQ33" s="149"/>
      <c r="CR33" s="145" t="s">
        <v>26</v>
      </c>
      <c r="CS33" s="146"/>
      <c r="CT33" s="148">
        <v>42736</v>
      </c>
      <c r="CU33" s="144"/>
      <c r="CV33" s="143">
        <v>42768</v>
      </c>
      <c r="CW33" s="147"/>
      <c r="CX33" s="143">
        <v>42797</v>
      </c>
      <c r="CY33" s="147"/>
      <c r="CZ33" s="143">
        <v>42829</v>
      </c>
      <c r="DA33" s="147"/>
      <c r="DB33" s="143">
        <v>42860</v>
      </c>
      <c r="DC33" s="144"/>
      <c r="DD33" s="147">
        <v>42892</v>
      </c>
      <c r="DE33" s="147"/>
      <c r="DF33" s="143">
        <v>42923</v>
      </c>
      <c r="DG33" s="147"/>
      <c r="DH33" s="143">
        <v>42955</v>
      </c>
      <c r="DI33" s="147"/>
      <c r="DJ33" s="143">
        <v>42987</v>
      </c>
      <c r="DK33" s="147"/>
      <c r="DL33" s="143">
        <v>43018</v>
      </c>
      <c r="DM33" s="149"/>
      <c r="DN33" s="143">
        <v>43050</v>
      </c>
      <c r="DO33" s="147"/>
      <c r="DP33" s="143">
        <v>43081</v>
      </c>
      <c r="DQ33" s="149"/>
      <c r="DR33" s="145" t="s">
        <v>82</v>
      </c>
      <c r="DS33" s="146"/>
      <c r="DT33" s="148">
        <v>43111</v>
      </c>
      <c r="DU33" s="144"/>
      <c r="DV33" s="143">
        <v>43132</v>
      </c>
      <c r="DW33" s="147"/>
      <c r="DX33" s="143">
        <v>43161</v>
      </c>
      <c r="DY33" s="144"/>
      <c r="DZ33" s="147">
        <v>43204</v>
      </c>
      <c r="EA33" s="144"/>
      <c r="EB33" s="143">
        <v>43234</v>
      </c>
      <c r="EC33" s="147"/>
      <c r="ED33" s="143">
        <v>43266</v>
      </c>
      <c r="EE33" s="147"/>
      <c r="EF33" s="143">
        <v>43297</v>
      </c>
      <c r="EG33" s="147"/>
      <c r="EH33" s="143">
        <v>43329</v>
      </c>
      <c r="EI33" s="147"/>
      <c r="EJ33" s="143">
        <v>43361</v>
      </c>
      <c r="EK33" s="147"/>
      <c r="EL33" s="143">
        <v>43392</v>
      </c>
      <c r="EM33" s="147"/>
      <c r="EN33" s="143">
        <v>43424</v>
      </c>
      <c r="EO33" s="147"/>
      <c r="EP33" s="143">
        <v>43455</v>
      </c>
      <c r="EQ33" s="149"/>
      <c r="ER33" s="145" t="s">
        <v>82</v>
      </c>
      <c r="ES33" s="146"/>
      <c r="ET33" s="143">
        <v>43486</v>
      </c>
      <c r="EU33" s="147"/>
      <c r="EV33" s="143">
        <v>43518</v>
      </c>
      <c r="EW33" s="147"/>
      <c r="EX33" s="143">
        <v>43525</v>
      </c>
      <c r="EY33" s="147"/>
      <c r="EZ33" s="143">
        <v>43557</v>
      </c>
      <c r="FA33" s="147"/>
      <c r="FB33" s="143">
        <v>43588</v>
      </c>
      <c r="FC33" s="147"/>
      <c r="FD33" s="143">
        <v>43620</v>
      </c>
      <c r="FE33" s="147"/>
      <c r="FF33" s="143">
        <v>43651</v>
      </c>
      <c r="FG33" s="147"/>
      <c r="FH33" s="143">
        <v>43683</v>
      </c>
      <c r="FI33" s="147"/>
      <c r="FJ33" s="143">
        <v>43715</v>
      </c>
      <c r="FK33" s="147"/>
      <c r="FL33" s="143">
        <v>43746</v>
      </c>
      <c r="FM33" s="147"/>
      <c r="FN33" s="143">
        <v>43778</v>
      </c>
      <c r="FO33" s="144"/>
      <c r="FP33" s="147">
        <v>43809</v>
      </c>
      <c r="FQ33" s="149"/>
      <c r="FR33" s="145" t="s">
        <v>82</v>
      </c>
      <c r="FS33" s="206"/>
      <c r="FT33" s="148">
        <v>43851</v>
      </c>
      <c r="FU33" s="144"/>
      <c r="FV33" s="143">
        <v>43883</v>
      </c>
      <c r="FW33" s="147"/>
      <c r="FX33" s="143">
        <v>43913</v>
      </c>
      <c r="FY33" s="147"/>
      <c r="FZ33" s="143">
        <v>43945</v>
      </c>
      <c r="GA33" s="147"/>
      <c r="GB33" s="143">
        <v>43976</v>
      </c>
      <c r="GC33" s="147"/>
      <c r="GD33" s="143">
        <v>44008</v>
      </c>
      <c r="GE33" s="144"/>
      <c r="GF33" s="147">
        <v>44013</v>
      </c>
      <c r="GG33" s="147"/>
      <c r="GH33" s="143">
        <v>44045</v>
      </c>
      <c r="GI33" s="147"/>
      <c r="GJ33" s="143">
        <v>44077</v>
      </c>
      <c r="GK33" s="147"/>
      <c r="GL33" s="143">
        <v>44108</v>
      </c>
      <c r="GM33" s="147"/>
      <c r="GN33" s="143">
        <v>44140</v>
      </c>
      <c r="GO33" s="147"/>
      <c r="GP33" s="143">
        <v>44171</v>
      </c>
      <c r="GQ33" s="147"/>
      <c r="GR33" s="145" t="s">
        <v>82</v>
      </c>
      <c r="GS33" s="146"/>
      <c r="GT33" s="143">
        <v>44202</v>
      </c>
      <c r="GU33" s="147"/>
      <c r="GV33" s="143">
        <v>44234</v>
      </c>
      <c r="GW33" s="147"/>
      <c r="GX33" s="143">
        <v>44263</v>
      </c>
      <c r="GY33" s="147"/>
      <c r="GZ33" s="143">
        <v>44295</v>
      </c>
      <c r="HA33" s="147"/>
      <c r="HB33" s="143">
        <v>44326</v>
      </c>
      <c r="HC33" s="147"/>
      <c r="HD33" s="143">
        <v>44358</v>
      </c>
      <c r="HE33" s="147"/>
      <c r="HF33" s="143">
        <v>44389</v>
      </c>
      <c r="HG33" s="147"/>
      <c r="HH33" s="143">
        <v>44421</v>
      </c>
      <c r="HI33" s="147"/>
      <c r="HJ33" s="143">
        <v>44453</v>
      </c>
      <c r="HK33" s="147"/>
      <c r="HL33" s="143">
        <v>44484</v>
      </c>
      <c r="HM33" s="147"/>
      <c r="HN33" s="143">
        <v>44516</v>
      </c>
      <c r="HO33" s="147"/>
      <c r="HP33" s="143">
        <v>44547</v>
      </c>
      <c r="HQ33" s="147"/>
      <c r="HR33" s="145" t="s">
        <v>82</v>
      </c>
      <c r="HS33" s="146"/>
      <c r="HT33" s="143">
        <v>44562</v>
      </c>
      <c r="HU33" s="147"/>
      <c r="HV33" s="143">
        <v>44594</v>
      </c>
      <c r="HW33" s="147"/>
      <c r="HX33" s="143">
        <v>44623</v>
      </c>
      <c r="HY33" s="147"/>
      <c r="HZ33" s="143">
        <v>44655</v>
      </c>
      <c r="IA33" s="147"/>
      <c r="IB33" s="143">
        <v>44686</v>
      </c>
      <c r="IC33" s="147"/>
      <c r="ID33" s="143">
        <v>44718</v>
      </c>
      <c r="IE33" s="147"/>
      <c r="IF33" s="143">
        <v>44749</v>
      </c>
      <c r="IG33" s="147"/>
      <c r="IH33" s="143">
        <v>44781</v>
      </c>
      <c r="II33" s="147"/>
      <c r="IJ33" s="143">
        <v>44813</v>
      </c>
      <c r="IK33" s="147"/>
      <c r="IL33" s="143">
        <v>44844</v>
      </c>
      <c r="IM33" s="147"/>
      <c r="IN33" s="143">
        <v>44876</v>
      </c>
      <c r="IO33" s="147"/>
      <c r="IP33" s="143">
        <v>44907</v>
      </c>
      <c r="IQ33" s="147"/>
      <c r="IR33" s="145" t="s">
        <v>82</v>
      </c>
      <c r="IS33" s="146"/>
      <c r="IT33" s="143">
        <v>44937</v>
      </c>
      <c r="IU33" s="147"/>
      <c r="IV33" s="143">
        <v>44969</v>
      </c>
      <c r="IW33" s="147"/>
      <c r="IX33" s="143">
        <v>44998</v>
      </c>
      <c r="IY33" s="147"/>
      <c r="IZ33" s="143">
        <v>45030</v>
      </c>
      <c r="JA33" s="147"/>
      <c r="JB33" s="143">
        <v>45061</v>
      </c>
      <c r="JC33" s="147"/>
      <c r="JD33" s="143">
        <v>45083</v>
      </c>
      <c r="JE33" s="147"/>
      <c r="JF33" s="143">
        <v>45108</v>
      </c>
      <c r="JG33" s="147"/>
      <c r="JH33" s="143">
        <v>45139</v>
      </c>
      <c r="JI33" s="147"/>
      <c r="JJ33" s="143">
        <v>45170</v>
      </c>
      <c r="JK33" s="147"/>
      <c r="JL33" s="143">
        <v>45201</v>
      </c>
      <c r="JM33" s="147"/>
      <c r="JN33" s="143">
        <v>45233</v>
      </c>
      <c r="JO33" s="147"/>
      <c r="JP33" s="143">
        <v>45263</v>
      </c>
      <c r="JQ33" s="147"/>
      <c r="JR33" s="145" t="s">
        <v>82</v>
      </c>
      <c r="JS33" s="146"/>
    </row>
    <row r="34" spans="2:279" ht="16" thickTop="1" thickBot="1">
      <c r="B34" s="490" t="s">
        <v>88</v>
      </c>
      <c r="C34" s="491"/>
      <c r="D34" s="491"/>
      <c r="E34" s="492"/>
      <c r="F34" s="486">
        <f>F35-F37</f>
        <v>-1032.82</v>
      </c>
      <c r="G34" s="488"/>
      <c r="H34" s="486">
        <f>H35-H37</f>
        <v>-1039.2440000000001</v>
      </c>
      <c r="I34" s="488"/>
      <c r="J34" s="486">
        <f>J35-J37</f>
        <v>-883.625</v>
      </c>
      <c r="K34" s="488"/>
      <c r="L34" s="486">
        <f>L35-L37</f>
        <v>-1220.954</v>
      </c>
      <c r="M34" s="487"/>
      <c r="N34" s="486">
        <f>N35-N37</f>
        <v>-1031.7859999999998</v>
      </c>
      <c r="O34" s="488"/>
      <c r="P34" s="486">
        <f>P35-P37</f>
        <v>-981.24099999999999</v>
      </c>
      <c r="Q34" s="488"/>
      <c r="R34" s="484"/>
      <c r="S34" s="487"/>
      <c r="T34" s="486">
        <f>T35-T37</f>
        <v>-1017</v>
      </c>
      <c r="U34" s="488"/>
      <c r="V34" s="486">
        <f>V35-V37</f>
        <v>-971.90199999999993</v>
      </c>
      <c r="W34" s="488"/>
      <c r="X34" s="486">
        <f>X35-X37</f>
        <v>-990.18799999999999</v>
      </c>
      <c r="Y34" s="488"/>
      <c r="Z34" s="486">
        <f>Z35-Z37</f>
        <v>-1156.0029999999999</v>
      </c>
      <c r="AA34" s="487"/>
      <c r="AB34" s="486">
        <f>AB35-AB37</f>
        <v>-1055</v>
      </c>
      <c r="AC34" s="487"/>
      <c r="AD34" s="486">
        <f>AD35-AD37</f>
        <v>-1084</v>
      </c>
      <c r="AE34" s="487"/>
      <c r="AF34" s="486">
        <f>AF35-AF37</f>
        <v>-993</v>
      </c>
      <c r="AG34" s="487"/>
      <c r="AH34" s="488">
        <f>AH35-AH37</f>
        <v>-1000</v>
      </c>
      <c r="AI34" s="488"/>
      <c r="AJ34" s="486">
        <f>AJ35-AJ37</f>
        <v>-1244</v>
      </c>
      <c r="AK34" s="487"/>
      <c r="AL34" s="486">
        <f>AL35-AL37</f>
        <v>-1274</v>
      </c>
      <c r="AM34" s="488"/>
      <c r="AN34" s="486">
        <f>AN35-AN37</f>
        <v>-1039</v>
      </c>
      <c r="AO34" s="488"/>
      <c r="AP34" s="486">
        <f>AP35-AP37</f>
        <v>-1072</v>
      </c>
      <c r="AQ34" s="488"/>
      <c r="AR34" s="484">
        <f>T34+V34+X34+Z34+AB34+AD34+AF34+AH34+AJ34+AL34+AN34+AP34</f>
        <v>-12896.093000000001</v>
      </c>
      <c r="AS34" s="487"/>
      <c r="AT34" s="488">
        <v>-967.29</v>
      </c>
      <c r="AU34" s="488"/>
      <c r="AV34" s="486">
        <v>-868.95</v>
      </c>
      <c r="AW34" s="488"/>
      <c r="AX34" s="486">
        <v>-966.4</v>
      </c>
      <c r="AY34" s="488"/>
      <c r="AZ34" s="486">
        <v>-813.5</v>
      </c>
      <c r="BA34" s="488"/>
      <c r="BB34" s="486">
        <v>-881.58</v>
      </c>
      <c r="BC34" s="488"/>
      <c r="BD34" s="486">
        <v>-949.3</v>
      </c>
      <c r="BE34" s="488"/>
      <c r="BF34" s="486">
        <v>-988.96199999999999</v>
      </c>
      <c r="BG34" s="487"/>
      <c r="BH34" s="486">
        <v>-943.03200000000004</v>
      </c>
      <c r="BI34" s="487"/>
      <c r="BJ34" s="488">
        <v>-1000.854</v>
      </c>
      <c r="BK34" s="488"/>
      <c r="BL34" s="486">
        <v>-1138.0550000000001</v>
      </c>
      <c r="BM34" s="488"/>
      <c r="BN34" s="489">
        <v>-912.39099999999996</v>
      </c>
      <c r="BO34" s="488"/>
      <c r="BP34" s="486">
        <f>BP35-BP37</f>
        <v>-1009.9109999999999</v>
      </c>
      <c r="BQ34" s="488"/>
      <c r="BR34" s="484">
        <v>-11440.276</v>
      </c>
      <c r="BS34" s="485"/>
      <c r="BT34" s="478">
        <v>-782.94599999999991</v>
      </c>
      <c r="BU34" s="483"/>
      <c r="BV34" s="477">
        <v>-744.01099999999997</v>
      </c>
      <c r="BW34" s="483"/>
      <c r="BX34" s="478">
        <v>-950.88800000000003</v>
      </c>
      <c r="BY34" s="478"/>
      <c r="BZ34" s="477">
        <v>-843.45</v>
      </c>
      <c r="CA34" s="478"/>
      <c r="CB34" s="477">
        <v>-971.89199999999994</v>
      </c>
      <c r="CC34" s="483"/>
      <c r="CD34" s="478">
        <v>-939</v>
      </c>
      <c r="CE34" s="478"/>
      <c r="CF34" s="477">
        <f>CF35-CF37</f>
        <v>-918.41600000000005</v>
      </c>
      <c r="CG34" s="483"/>
      <c r="CH34" s="477">
        <f>CH35-CH37</f>
        <v>-1013.6699999999998</v>
      </c>
      <c r="CI34" s="483"/>
      <c r="CJ34" s="477">
        <f>CJ35-CJ37</f>
        <v>-893.33299999999997</v>
      </c>
      <c r="CK34" s="483"/>
      <c r="CL34" s="478">
        <f>CL35-CL37</f>
        <v>-1032.1880000000001</v>
      </c>
      <c r="CM34" s="478"/>
      <c r="CN34" s="477">
        <f>CN35-CN37</f>
        <v>-961.38900000000001</v>
      </c>
      <c r="CO34" s="478"/>
      <c r="CP34" s="477">
        <v>-1009.64</v>
      </c>
      <c r="CQ34" s="479"/>
      <c r="CR34" s="480">
        <v>-11060.829000000002</v>
      </c>
      <c r="CS34" s="481"/>
      <c r="CT34" s="482">
        <f>CT35-CT37</f>
        <v>-894.14300000000003</v>
      </c>
      <c r="CU34" s="478"/>
      <c r="CV34" s="477">
        <f>CV35-CV37</f>
        <v>-698.30599999999993</v>
      </c>
      <c r="CW34" s="478"/>
      <c r="CX34" s="477">
        <f>CX35-CX37</f>
        <v>-1168.1130000000001</v>
      </c>
      <c r="CY34" s="478"/>
      <c r="CZ34" s="477">
        <f>CZ35-CZ37</f>
        <v>-836.97</v>
      </c>
      <c r="DA34" s="478"/>
      <c r="DB34" s="477">
        <f>DB35-DB37</f>
        <v>-1048.259</v>
      </c>
      <c r="DC34" s="483"/>
      <c r="DD34" s="478">
        <f>DD35-DD37</f>
        <v>-1005.6500000000001</v>
      </c>
      <c r="DE34" s="478"/>
      <c r="DF34" s="477">
        <f>DF35-DF37</f>
        <v>-968.06200000000001</v>
      </c>
      <c r="DG34" s="478"/>
      <c r="DH34" s="477">
        <v>-1069</v>
      </c>
      <c r="DI34" s="478"/>
      <c r="DJ34" s="477">
        <v>-1025</v>
      </c>
      <c r="DK34" s="478"/>
      <c r="DL34" s="477">
        <v>-1186.1200000000001</v>
      </c>
      <c r="DM34" s="478"/>
      <c r="DN34" s="477">
        <v>-1045.6969999999999</v>
      </c>
      <c r="DO34" s="478"/>
      <c r="DP34" s="477">
        <f>DP35-DP37</f>
        <v>-1118.8319999999999</v>
      </c>
      <c r="DQ34" s="479"/>
      <c r="DR34" s="480">
        <f>DR35-DR37</f>
        <v>-12063.994000000002</v>
      </c>
      <c r="DS34" s="481"/>
      <c r="DT34" s="482">
        <f>DT35-DT37</f>
        <v>-1172.1020000000001</v>
      </c>
      <c r="DU34" s="478"/>
      <c r="DV34" s="477">
        <f>DV35-DV37</f>
        <v>-855.69400000000007</v>
      </c>
      <c r="DW34" s="478"/>
      <c r="DX34" s="477">
        <f>DX35-DX37</f>
        <v>-1022.6</v>
      </c>
      <c r="DY34" s="483"/>
      <c r="DZ34" s="471">
        <f>DZ35-DZ37</f>
        <v>-989.52800000000013</v>
      </c>
      <c r="EA34" s="471"/>
      <c r="EB34" s="470">
        <f>EB35-EB37</f>
        <v>-1090.5259999999998</v>
      </c>
      <c r="EC34" s="471"/>
      <c r="ED34" s="470">
        <f>ED35-ED37</f>
        <v>-973</v>
      </c>
      <c r="EE34" s="471"/>
      <c r="EF34" s="470">
        <f>EF35-EF37</f>
        <v>-1071</v>
      </c>
      <c r="EG34" s="471"/>
      <c r="EH34" s="470">
        <f>EH35-EH37</f>
        <v>-1038.692</v>
      </c>
      <c r="EI34" s="471"/>
      <c r="EJ34" s="470">
        <f>EJ35-EJ37</f>
        <v>-952.39600000000007</v>
      </c>
      <c r="EK34" s="471"/>
      <c r="EL34" s="470">
        <v>-1212.4270000000001</v>
      </c>
      <c r="EM34" s="471"/>
      <c r="EN34" s="470">
        <f>EN35-EN37</f>
        <v>-1091.08</v>
      </c>
      <c r="EO34" s="471"/>
      <c r="EP34" s="470">
        <f>EP35-EP37</f>
        <v>-1091.2139999999999</v>
      </c>
      <c r="EQ34" s="475"/>
      <c r="ER34" s="472">
        <v>-12560.654</v>
      </c>
      <c r="ES34" s="473"/>
      <c r="ET34" s="470">
        <v>-1067.7380000000001</v>
      </c>
      <c r="EU34" s="471"/>
      <c r="EV34" s="470">
        <v>-986.23</v>
      </c>
      <c r="EW34" s="471"/>
      <c r="EX34" s="470">
        <v>-956.67200000000003</v>
      </c>
      <c r="EY34" s="471"/>
      <c r="EZ34" s="470">
        <v>-1092.376</v>
      </c>
      <c r="FA34" s="471"/>
      <c r="FB34" s="470">
        <v>-1038.068</v>
      </c>
      <c r="FC34" s="471"/>
      <c r="FD34" s="470">
        <v>-1104.991</v>
      </c>
      <c r="FE34" s="471"/>
      <c r="FF34" s="470">
        <v>-1036.9570000000001</v>
      </c>
      <c r="FG34" s="471"/>
      <c r="FH34" s="470">
        <v>-979.46500000000015</v>
      </c>
      <c r="FI34" s="471"/>
      <c r="FJ34" s="470">
        <v>-911.60299999999995</v>
      </c>
      <c r="FK34" s="471"/>
      <c r="FL34" s="470">
        <v>-1104.4160000000002</v>
      </c>
      <c r="FM34" s="471"/>
      <c r="FN34" s="470">
        <v>-880.75599999999997</v>
      </c>
      <c r="FO34" s="474"/>
      <c r="FP34" s="471">
        <v>-963.798</v>
      </c>
      <c r="FQ34" s="475"/>
      <c r="FR34" s="472">
        <v>-12123.070000000002</v>
      </c>
      <c r="FS34" s="471"/>
      <c r="FT34" s="476">
        <f>FT35-FT37</f>
        <v>-758.06999999999994</v>
      </c>
      <c r="FU34" s="474"/>
      <c r="FV34" s="470">
        <f>FV35-FV37</f>
        <v>-566.40700000000004</v>
      </c>
      <c r="FW34" s="471"/>
      <c r="FX34" s="470">
        <f>FX35-FX37</f>
        <v>-608.42499999999995</v>
      </c>
      <c r="FY34" s="471"/>
      <c r="FZ34" s="470">
        <f>FZ35-FZ37</f>
        <v>-448.82</v>
      </c>
      <c r="GA34" s="471"/>
      <c r="GB34" s="470">
        <f>GB35-GB37</f>
        <v>-416.51299999999998</v>
      </c>
      <c r="GC34" s="471"/>
      <c r="GD34" s="470">
        <f>GD35-GD37</f>
        <v>-417.57299999999998</v>
      </c>
      <c r="GE34" s="474"/>
      <c r="GF34" s="471">
        <f>GF35-GF37</f>
        <v>-467.28199999999998</v>
      </c>
      <c r="GG34" s="471"/>
      <c r="GH34" s="470">
        <f>GH35-GH37</f>
        <v>-395.68200000000002</v>
      </c>
      <c r="GI34" s="471"/>
      <c r="GJ34" s="470">
        <f>GJ35-GJ37</f>
        <v>-423.10199999999998</v>
      </c>
      <c r="GK34" s="471"/>
      <c r="GL34" s="470">
        <f>GL35-GL37</f>
        <v>-581.77699999999993</v>
      </c>
      <c r="GM34" s="471"/>
      <c r="GN34" s="470">
        <f>GN35-GN37</f>
        <v>-611.99</v>
      </c>
      <c r="GO34" s="471"/>
      <c r="GP34" s="470">
        <f>GP35-GP37</f>
        <v>-672.01199999999994</v>
      </c>
      <c r="GQ34" s="471"/>
      <c r="GR34" s="472">
        <f>GR35-GR37</f>
        <v>-6367.6530000000002</v>
      </c>
      <c r="GS34" s="473"/>
      <c r="GT34" s="470">
        <f>GT35-GT37</f>
        <v>-432.45500000000004</v>
      </c>
      <c r="GU34" s="471"/>
      <c r="GV34" s="470">
        <f t="shared" ref="GV34:GX34" si="78">GV35-GV37</f>
        <v>-519.53099999999995</v>
      </c>
      <c r="GW34" s="471"/>
      <c r="GX34" s="470">
        <f t="shared" si="78"/>
        <v>-649.38699999999994</v>
      </c>
      <c r="GY34" s="471"/>
      <c r="GZ34" s="470">
        <f t="shared" ref="GZ34:HB34" si="79">GZ35-GZ37</f>
        <v>-610.92100000000005</v>
      </c>
      <c r="HA34" s="471"/>
      <c r="HB34" s="470">
        <f t="shared" si="79"/>
        <v>-725.37400000000002</v>
      </c>
      <c r="HC34" s="471"/>
      <c r="HD34" s="470">
        <f t="shared" ref="HD34:HF34" si="80">HD35-HD37</f>
        <v>-477.06900000000002</v>
      </c>
      <c r="HE34" s="471"/>
      <c r="HF34" s="470">
        <f t="shared" si="80"/>
        <v>-686.04199999999992</v>
      </c>
      <c r="HG34" s="471"/>
      <c r="HH34" s="470">
        <f t="shared" ref="HH34:HJ34" si="81">HH35-HH37</f>
        <v>-682.29</v>
      </c>
      <c r="HI34" s="471"/>
      <c r="HJ34" s="470">
        <f t="shared" si="81"/>
        <v>-710.75200000000007</v>
      </c>
      <c r="HK34" s="471"/>
      <c r="HL34" s="470">
        <f t="shared" ref="HL34:HN34" si="82">HL35-HL37</f>
        <v>-874.88599999999997</v>
      </c>
      <c r="HM34" s="471"/>
      <c r="HN34" s="470">
        <f t="shared" si="82"/>
        <v>-667.24800000000005</v>
      </c>
      <c r="HO34" s="471"/>
      <c r="HP34" s="470">
        <f t="shared" ref="HP34" si="83">HP35-HP37</f>
        <v>-875.84900000000005</v>
      </c>
      <c r="HQ34" s="471"/>
      <c r="HR34" s="472">
        <f>HR35-HR37</f>
        <v>-7911.8040000000001</v>
      </c>
      <c r="HS34" s="473"/>
      <c r="HT34" s="470">
        <f t="shared" ref="HT34:HV34" si="84">HT35-HT37</f>
        <v>-834.06699999999989</v>
      </c>
      <c r="HU34" s="471"/>
      <c r="HV34" s="470">
        <f t="shared" si="84"/>
        <v>-893.27699999999993</v>
      </c>
      <c r="HW34" s="471"/>
      <c r="HX34" s="470">
        <f t="shared" ref="HX34:HZ34" si="85">HX35-HX37</f>
        <v>-991.30499999999995</v>
      </c>
      <c r="HY34" s="471"/>
      <c r="HZ34" s="470">
        <f t="shared" si="85"/>
        <v>-922.68400000000008</v>
      </c>
      <c r="IA34" s="471"/>
      <c r="IB34" s="470">
        <f t="shared" ref="IB34:ID34" si="86">IB35-IB37</f>
        <v>-940.96199999999999</v>
      </c>
      <c r="IC34" s="471"/>
      <c r="ID34" s="470">
        <f t="shared" si="86"/>
        <v>-971.04600000000005</v>
      </c>
      <c r="IE34" s="471"/>
      <c r="IF34" s="470">
        <f t="shared" ref="IF34:IH34" si="87">IF35-IF37</f>
        <v>-996.44</v>
      </c>
      <c r="IG34" s="471"/>
      <c r="IH34" s="470">
        <f t="shared" si="87"/>
        <v>-1136.2180000000001</v>
      </c>
      <c r="II34" s="471"/>
      <c r="IJ34" s="470">
        <f t="shared" ref="IJ34:IL34" si="88">IJ35-IJ37</f>
        <v>-941.48099999999999</v>
      </c>
      <c r="IK34" s="471"/>
      <c r="IL34" s="470">
        <f t="shared" si="88"/>
        <v>-1051.528</v>
      </c>
      <c r="IM34" s="471"/>
      <c r="IN34" s="470">
        <f t="shared" ref="IN34" si="89">IN35-IN37</f>
        <v>-987.60099999999989</v>
      </c>
      <c r="IO34" s="471"/>
      <c r="IP34" s="470">
        <f t="shared" ref="IP34" si="90">IP35-IP37</f>
        <v>-911.42699999999991</v>
      </c>
      <c r="IQ34" s="471"/>
      <c r="IR34" s="472">
        <f>IR35-IR37</f>
        <v>-11578.036000000004</v>
      </c>
      <c r="IS34" s="473"/>
      <c r="IT34" s="470">
        <f t="shared" ref="IT34" si="91">IT35-IT37</f>
        <v>-888.09699999999998</v>
      </c>
      <c r="IU34" s="471"/>
      <c r="IV34" s="470">
        <f t="shared" ref="IV34:IX34" si="92">IV35-IV37</f>
        <v>-890.452</v>
      </c>
      <c r="IW34" s="471"/>
      <c r="IX34" s="470">
        <f t="shared" si="92"/>
        <v>-973.44299999999998</v>
      </c>
      <c r="IY34" s="471"/>
      <c r="IZ34" s="470">
        <f t="shared" ref="IZ34" si="93">IZ35-IZ37</f>
        <v>-790.94299999999998</v>
      </c>
      <c r="JA34" s="471"/>
      <c r="JB34" s="470">
        <f t="shared" ref="JB34:JD34" si="94">JB35-JB37</f>
        <v>-1048.355</v>
      </c>
      <c r="JC34" s="471"/>
      <c r="JD34" s="470">
        <f t="shared" si="94"/>
        <v>-903.65900000000011</v>
      </c>
      <c r="JE34" s="471"/>
      <c r="JF34" s="470">
        <f t="shared" ref="JF34" si="95">JF35-JF37</f>
        <v>-753.62300000000005</v>
      </c>
      <c r="JG34" s="471"/>
      <c r="JH34" s="470">
        <f>JH35-JH37</f>
        <v>-1047.8319999999999</v>
      </c>
      <c r="JI34" s="471"/>
      <c r="JJ34" s="470">
        <f>JJ35-JJ37</f>
        <v>-858.45699999999988</v>
      </c>
      <c r="JK34" s="471"/>
      <c r="JL34" s="470">
        <f t="shared" ref="JL34" si="96">JL35-JL37</f>
        <v>-927.81799999999998</v>
      </c>
      <c r="JM34" s="471"/>
      <c r="JN34" s="470">
        <f>JN35-JN37</f>
        <v>-976.84</v>
      </c>
      <c r="JO34" s="471"/>
      <c r="JP34" s="470">
        <f>JP35-JP37</f>
        <v>-1099.992</v>
      </c>
      <c r="JQ34" s="471"/>
      <c r="JR34" s="472">
        <f>JR35-JR37</f>
        <v>-11159.511000000002</v>
      </c>
      <c r="JS34" s="473"/>
    </row>
    <row r="35" spans="2:279" ht="15.5" thickTop="1">
      <c r="B35" s="461" t="s">
        <v>89</v>
      </c>
      <c r="C35" s="462"/>
      <c r="D35" s="462"/>
      <c r="E35" s="463"/>
      <c r="F35" s="451">
        <v>79.674000000000007</v>
      </c>
      <c r="G35" s="453"/>
      <c r="H35" s="451">
        <v>76.097999999999999</v>
      </c>
      <c r="I35" s="453"/>
      <c r="J35" s="451">
        <v>76.646000000000001</v>
      </c>
      <c r="K35" s="453"/>
      <c r="L35" s="451">
        <v>76.459999999999994</v>
      </c>
      <c r="M35" s="452"/>
      <c r="N35" s="451">
        <v>69.995999999999995</v>
      </c>
      <c r="O35" s="453"/>
      <c r="P35" s="451">
        <v>59.576000000000001</v>
      </c>
      <c r="Q35" s="453"/>
      <c r="R35" s="460"/>
      <c r="S35" s="458"/>
      <c r="T35" s="451">
        <v>59</v>
      </c>
      <c r="U35" s="453"/>
      <c r="V35" s="451">
        <v>61.195999999999998</v>
      </c>
      <c r="W35" s="453"/>
      <c r="X35" s="451">
        <v>70.504999999999995</v>
      </c>
      <c r="Y35" s="453"/>
      <c r="Z35" s="451">
        <v>64.997</v>
      </c>
      <c r="AA35" s="452"/>
      <c r="AB35" s="451">
        <v>68</v>
      </c>
      <c r="AC35" s="452"/>
      <c r="AD35" s="451">
        <v>86</v>
      </c>
      <c r="AE35" s="452"/>
      <c r="AF35" s="467">
        <v>76</v>
      </c>
      <c r="AG35" s="468"/>
      <c r="AH35" s="469">
        <v>72</v>
      </c>
      <c r="AI35" s="469"/>
      <c r="AJ35" s="467">
        <v>72</v>
      </c>
      <c r="AK35" s="468"/>
      <c r="AL35" s="424">
        <v>75</v>
      </c>
      <c r="AM35" s="425"/>
      <c r="AN35" s="424">
        <v>53</v>
      </c>
      <c r="AO35" s="425"/>
      <c r="AP35" s="465">
        <v>60</v>
      </c>
      <c r="AQ35" s="466"/>
      <c r="AR35" s="460">
        <f>T35+V35+X35+Z35+AB35+AD35+AF35+AH35+AJ35+AL35+AN35+AP35</f>
        <v>817.69799999999998</v>
      </c>
      <c r="AS35" s="458"/>
      <c r="AT35" s="296">
        <v>51.71</v>
      </c>
      <c r="AU35" s="302"/>
      <c r="AV35" s="295">
        <v>53.05</v>
      </c>
      <c r="AW35" s="302"/>
      <c r="AX35" s="295">
        <v>63.6</v>
      </c>
      <c r="AY35" s="302"/>
      <c r="AZ35" s="295">
        <v>57.5</v>
      </c>
      <c r="BA35" s="302"/>
      <c r="BB35" s="295">
        <v>63.25</v>
      </c>
      <c r="BC35" s="302"/>
      <c r="BD35" s="295">
        <v>60</v>
      </c>
      <c r="BE35" s="302"/>
      <c r="BF35" s="295">
        <v>64.585999999999999</v>
      </c>
      <c r="BG35" s="302"/>
      <c r="BH35" s="424">
        <v>62.283000000000001</v>
      </c>
      <c r="BI35" s="425"/>
      <c r="BJ35" s="465">
        <v>60.268000000000001</v>
      </c>
      <c r="BK35" s="465"/>
      <c r="BL35" s="424">
        <v>65.263999999999996</v>
      </c>
      <c r="BM35" s="465"/>
      <c r="BN35" s="464">
        <v>48.87</v>
      </c>
      <c r="BO35" s="425"/>
      <c r="BP35" s="465">
        <v>45.42</v>
      </c>
      <c r="BQ35" s="466"/>
      <c r="BR35" s="449">
        <v>695.75000000000011</v>
      </c>
      <c r="BS35" s="450"/>
      <c r="BT35" s="465">
        <v>45.984000000000002</v>
      </c>
      <c r="BU35" s="425"/>
      <c r="BV35" s="424">
        <v>50.392000000000003</v>
      </c>
      <c r="BW35" s="425"/>
      <c r="BX35" s="296">
        <v>48.39</v>
      </c>
      <c r="BY35" s="296"/>
      <c r="BZ35" s="295">
        <v>52.683999999999997</v>
      </c>
      <c r="CA35" s="296"/>
      <c r="CB35" s="295">
        <v>67.409000000000006</v>
      </c>
      <c r="CC35" s="302"/>
      <c r="CD35" s="296">
        <v>58.753</v>
      </c>
      <c r="CE35" s="296"/>
      <c r="CF35" s="295">
        <v>58.39</v>
      </c>
      <c r="CG35" s="302"/>
      <c r="CH35" s="295">
        <v>55.45</v>
      </c>
      <c r="CI35" s="302"/>
      <c r="CJ35" s="295">
        <v>55.15</v>
      </c>
      <c r="CK35" s="302"/>
      <c r="CL35" s="296">
        <v>47.706000000000003</v>
      </c>
      <c r="CM35" s="296"/>
      <c r="CN35" s="295">
        <v>50.463000000000001</v>
      </c>
      <c r="CO35" s="296"/>
      <c r="CP35" s="295">
        <v>45.378</v>
      </c>
      <c r="CQ35" s="299"/>
      <c r="CR35" s="447">
        <v>636.149</v>
      </c>
      <c r="CS35" s="448"/>
      <c r="CT35" s="305">
        <v>48.021000000000001</v>
      </c>
      <c r="CU35" s="296"/>
      <c r="CV35" s="295">
        <v>46.335000000000001</v>
      </c>
      <c r="CW35" s="296"/>
      <c r="CX35" s="295">
        <v>59.701000000000001</v>
      </c>
      <c r="CY35" s="296"/>
      <c r="CZ35" s="295">
        <v>58.509</v>
      </c>
      <c r="DA35" s="296"/>
      <c r="DB35" s="295">
        <v>64.27</v>
      </c>
      <c r="DC35" s="302"/>
      <c r="DD35" s="296">
        <v>57.057000000000002</v>
      </c>
      <c r="DE35" s="296"/>
      <c r="DF35" s="295">
        <v>53.47</v>
      </c>
      <c r="DG35" s="296"/>
      <c r="DH35" s="295">
        <v>62.337000000000003</v>
      </c>
      <c r="DI35" s="296"/>
      <c r="DJ35" s="295">
        <v>56.512999999999998</v>
      </c>
      <c r="DK35" s="296"/>
      <c r="DL35" s="295">
        <v>57.387999999999998</v>
      </c>
      <c r="DM35" s="296"/>
      <c r="DN35" s="295">
        <v>48.457000000000001</v>
      </c>
      <c r="DO35" s="296"/>
      <c r="DP35" s="295">
        <v>47.975999999999999</v>
      </c>
      <c r="DQ35" s="299"/>
      <c r="DR35" s="303">
        <f>CT35+CV35+CX35+CZ35+DB35+DD35+DF35+DH35+DJ35+DL35+DN35+DP35</f>
        <v>660.03399999999988</v>
      </c>
      <c r="DS35" s="304"/>
      <c r="DT35" s="305">
        <v>55.664999999999999</v>
      </c>
      <c r="DU35" s="296"/>
      <c r="DV35" s="295">
        <v>47.265999999999998</v>
      </c>
      <c r="DW35" s="296"/>
      <c r="DX35" s="295">
        <v>66.725999999999999</v>
      </c>
      <c r="DY35" s="302"/>
      <c r="DZ35" s="296">
        <v>64.641000000000005</v>
      </c>
      <c r="EA35" s="296"/>
      <c r="EB35" s="295">
        <v>74.968999999999994</v>
      </c>
      <c r="EC35" s="296"/>
      <c r="ED35" s="295">
        <v>62</v>
      </c>
      <c r="EE35" s="296"/>
      <c r="EF35" s="295">
        <v>57</v>
      </c>
      <c r="EG35" s="296"/>
      <c r="EH35" s="295">
        <v>59.048999999999999</v>
      </c>
      <c r="EI35" s="296"/>
      <c r="EJ35" s="295">
        <v>43.588000000000001</v>
      </c>
      <c r="EK35" s="296"/>
      <c r="EL35" s="295">
        <v>53.454000000000001</v>
      </c>
      <c r="EM35" s="296"/>
      <c r="EN35" s="295">
        <v>47.808999999999997</v>
      </c>
      <c r="EO35" s="296"/>
      <c r="EP35" s="295">
        <v>40.502000000000002</v>
      </c>
      <c r="EQ35" s="299"/>
      <c r="ER35" s="303">
        <v>672.30299999999977</v>
      </c>
      <c r="ES35" s="304"/>
      <c r="ET35" s="295">
        <v>43.308999999999997</v>
      </c>
      <c r="EU35" s="296"/>
      <c r="EV35" s="295">
        <v>51.395000000000003</v>
      </c>
      <c r="EW35" s="296"/>
      <c r="EX35" s="295">
        <v>60.634</v>
      </c>
      <c r="EY35" s="296"/>
      <c r="EZ35" s="295">
        <v>68.221000000000004</v>
      </c>
      <c r="FA35" s="296"/>
      <c r="FB35" s="295">
        <v>63.247999999999998</v>
      </c>
      <c r="FC35" s="296"/>
      <c r="FD35" s="295">
        <v>86.457999999999998</v>
      </c>
      <c r="FE35" s="296"/>
      <c r="FF35" s="295">
        <v>275.46699999999998</v>
      </c>
      <c r="FG35" s="296"/>
      <c r="FH35" s="295">
        <v>149.333</v>
      </c>
      <c r="FI35" s="296"/>
      <c r="FJ35" s="295">
        <v>214.166</v>
      </c>
      <c r="FK35" s="296"/>
      <c r="FL35" s="295">
        <v>223.566</v>
      </c>
      <c r="FM35" s="296"/>
      <c r="FN35" s="295">
        <v>103.221</v>
      </c>
      <c r="FO35" s="302"/>
      <c r="FP35" s="296">
        <v>165.25200000000001</v>
      </c>
      <c r="FQ35" s="299"/>
      <c r="FR35" s="303">
        <f>SUM(ET35:FQ35)</f>
        <v>1504.27</v>
      </c>
      <c r="FS35" s="296"/>
      <c r="FT35" s="305">
        <v>155.05199999999999</v>
      </c>
      <c r="FU35" s="302"/>
      <c r="FV35" s="295">
        <v>184.36600000000001</v>
      </c>
      <c r="FW35" s="296"/>
      <c r="FX35" s="295">
        <v>179.32</v>
      </c>
      <c r="FY35" s="296"/>
      <c r="FZ35" s="295">
        <v>84.387</v>
      </c>
      <c r="GA35" s="296"/>
      <c r="GB35" s="295">
        <v>76.778999999999996</v>
      </c>
      <c r="GC35" s="296"/>
      <c r="GD35" s="295">
        <v>105.52800000000001</v>
      </c>
      <c r="GE35" s="302"/>
      <c r="GF35" s="296">
        <v>89.498000000000005</v>
      </c>
      <c r="GG35" s="296"/>
      <c r="GH35" s="295">
        <v>188.53200000000001</v>
      </c>
      <c r="GI35" s="296"/>
      <c r="GJ35" s="295">
        <v>229.38</v>
      </c>
      <c r="GK35" s="296"/>
      <c r="GL35" s="295">
        <v>145.15700000000001</v>
      </c>
      <c r="GM35" s="296"/>
      <c r="GN35" s="295">
        <v>99.771000000000001</v>
      </c>
      <c r="GO35" s="296"/>
      <c r="GP35" s="295">
        <v>171.37700000000001</v>
      </c>
      <c r="GQ35" s="296"/>
      <c r="GR35" s="303">
        <f>FT35+FV35+FX35+FZ35+GB35+GD35+GF35+GH35+GJ35+GL35+GN35+GP35</f>
        <v>1709.1469999999999</v>
      </c>
      <c r="GS35" s="304"/>
      <c r="GT35" s="295">
        <v>239.56899999999999</v>
      </c>
      <c r="GU35" s="296"/>
      <c r="GV35" s="295">
        <v>232.946</v>
      </c>
      <c r="GW35" s="296"/>
      <c r="GX35" s="295">
        <v>318.15800000000002</v>
      </c>
      <c r="GY35" s="296"/>
      <c r="GZ35" s="295">
        <v>276.31299999999999</v>
      </c>
      <c r="HA35" s="296"/>
      <c r="HB35" s="295">
        <v>261.69600000000003</v>
      </c>
      <c r="HC35" s="296"/>
      <c r="HD35" s="295">
        <v>419.28500000000003</v>
      </c>
      <c r="HE35" s="296"/>
      <c r="HF35" s="295">
        <v>277.54599999999999</v>
      </c>
      <c r="HG35" s="296"/>
      <c r="HH35" s="295">
        <v>338.07600000000002</v>
      </c>
      <c r="HI35" s="296"/>
      <c r="HJ35" s="295">
        <v>315.32299999999998</v>
      </c>
      <c r="HK35" s="296"/>
      <c r="HL35" s="295">
        <v>228.07599999999999</v>
      </c>
      <c r="HM35" s="296"/>
      <c r="HN35" s="295">
        <v>330.86099999999999</v>
      </c>
      <c r="HO35" s="296"/>
      <c r="HP35" s="295">
        <v>408.31299999999999</v>
      </c>
      <c r="HQ35" s="296"/>
      <c r="HR35" s="303">
        <f>GT35+GV35+GX35+GZ35+HB35+HD35+HF35+HH35+HJ35+HL35+HN35+HP35</f>
        <v>3646.1619999999998</v>
      </c>
      <c r="HS35" s="304"/>
      <c r="HT35" s="295">
        <v>200.90799999999999</v>
      </c>
      <c r="HU35" s="296"/>
      <c r="HV35" s="295">
        <v>266.99599999999998</v>
      </c>
      <c r="HW35" s="296"/>
      <c r="HX35" s="295">
        <v>418.94600000000003</v>
      </c>
      <c r="HY35" s="296"/>
      <c r="HZ35" s="295">
        <v>275.54399999999998</v>
      </c>
      <c r="IA35" s="296"/>
      <c r="IB35" s="295">
        <v>358.93900000000002</v>
      </c>
      <c r="IC35" s="296"/>
      <c r="ID35" s="295">
        <v>391.517</v>
      </c>
      <c r="IE35" s="296"/>
      <c r="IF35" s="295">
        <v>208.767</v>
      </c>
      <c r="IG35" s="296"/>
      <c r="IH35" s="295">
        <v>345.91699999999997</v>
      </c>
      <c r="II35" s="296"/>
      <c r="IJ35" s="295">
        <v>346.327</v>
      </c>
      <c r="IK35" s="296"/>
      <c r="IL35" s="295">
        <v>277.517</v>
      </c>
      <c r="IM35" s="296"/>
      <c r="IN35" s="295">
        <v>211.80500000000001</v>
      </c>
      <c r="IO35" s="296"/>
      <c r="IP35" s="295">
        <v>348.97</v>
      </c>
      <c r="IQ35" s="296"/>
      <c r="IR35" s="303">
        <f>HT35+HV35+HX35+HZ35+IB35+ID35+IF35+IH35+IJ35+IL35+IN35+IP35</f>
        <v>3652.1529999999993</v>
      </c>
      <c r="IS35" s="304"/>
      <c r="IT35" s="295">
        <v>258.43299999999999</v>
      </c>
      <c r="IU35" s="296"/>
      <c r="IV35" s="295">
        <v>145.15100000000001</v>
      </c>
      <c r="IW35" s="296"/>
      <c r="IX35" s="295">
        <v>379.96800000000002</v>
      </c>
      <c r="IY35" s="296"/>
      <c r="IZ35" s="295">
        <v>322.94499999999999</v>
      </c>
      <c r="JA35" s="296"/>
      <c r="JB35" s="295">
        <v>309.90899999999999</v>
      </c>
      <c r="JC35" s="296"/>
      <c r="JD35" s="295">
        <v>343.44200000000001</v>
      </c>
      <c r="JE35" s="296"/>
      <c r="JF35" s="295">
        <v>438.24299999999999</v>
      </c>
      <c r="JG35" s="296"/>
      <c r="JH35" s="295">
        <v>351.12200000000001</v>
      </c>
      <c r="JI35" s="296"/>
      <c r="JJ35" s="295">
        <v>377.99799999999999</v>
      </c>
      <c r="JK35" s="296"/>
      <c r="JL35" s="295">
        <v>319.07799999999997</v>
      </c>
      <c r="JM35" s="296"/>
      <c r="JN35" s="295">
        <v>50.235999999999997</v>
      </c>
      <c r="JO35" s="296"/>
      <c r="JP35" s="295">
        <v>70.957999999999998</v>
      </c>
      <c r="JQ35" s="296"/>
      <c r="JR35" s="303">
        <f>SUM(IT35:JQ35)</f>
        <v>3367.4829999999997</v>
      </c>
      <c r="JS35" s="304"/>
    </row>
    <row r="36" spans="2:279" ht="15.5" thickBot="1">
      <c r="B36" s="343" t="s">
        <v>90</v>
      </c>
      <c r="C36" s="344"/>
      <c r="D36" s="344"/>
      <c r="E36" s="345"/>
      <c r="F36" s="238">
        <v>0.111</v>
      </c>
      <c r="G36" s="245"/>
      <c r="H36" s="238">
        <v>0.13500000000000001</v>
      </c>
      <c r="I36" s="245"/>
      <c r="J36" s="238">
        <v>1.2999999999999999E-2</v>
      </c>
      <c r="K36" s="245"/>
      <c r="L36" s="238">
        <v>-0.125</v>
      </c>
      <c r="M36" s="247"/>
      <c r="N36" s="238">
        <v>-4.4999999999999998E-2</v>
      </c>
      <c r="O36" s="245"/>
      <c r="P36" s="238">
        <v>-0.02</v>
      </c>
      <c r="Q36" s="245"/>
      <c r="R36" s="331"/>
      <c r="S36" s="247"/>
      <c r="T36" s="238">
        <v>-0.13100000000000001</v>
      </c>
      <c r="U36" s="245"/>
      <c r="V36" s="238">
        <v>-3.6999999999999998E-2</v>
      </c>
      <c r="W36" s="245"/>
      <c r="X36" s="238">
        <v>6.8000000000000005E-2</v>
      </c>
      <c r="Y36" s="245"/>
      <c r="Z36" s="238">
        <v>-8.5999999999999993E-2</v>
      </c>
      <c r="AA36" s="247"/>
      <c r="AB36" s="238">
        <v>9.0999999999999998E-2</v>
      </c>
      <c r="AC36" s="247"/>
      <c r="AD36" s="238">
        <v>0.38700000000000001</v>
      </c>
      <c r="AE36" s="247"/>
      <c r="AF36" s="238">
        <v>-4.5999999999999999E-2</v>
      </c>
      <c r="AG36" s="247"/>
      <c r="AH36" s="245">
        <v>-4.7E-2</v>
      </c>
      <c r="AI36" s="245"/>
      <c r="AJ36" s="238">
        <v>-6.3E-2</v>
      </c>
      <c r="AK36" s="247"/>
      <c r="AL36" s="238">
        <v>-2.1000000000000001E-2</v>
      </c>
      <c r="AM36" s="247"/>
      <c r="AN36" s="238">
        <v>-0.23499999999999999</v>
      </c>
      <c r="AO36" s="247"/>
      <c r="AP36" s="245">
        <v>3.0000000000000001E-3</v>
      </c>
      <c r="AQ36" s="248"/>
      <c r="AR36" s="331">
        <v>-0.03</v>
      </c>
      <c r="AS36" s="247"/>
      <c r="AT36" s="362">
        <v>-0.128</v>
      </c>
      <c r="AU36" s="339"/>
      <c r="AV36" s="365">
        <v>-0.13300000000000001</v>
      </c>
      <c r="AW36" s="339"/>
      <c r="AX36" s="365">
        <v>-9.7936316573292603E-2</v>
      </c>
      <c r="AY36" s="339"/>
      <c r="AZ36" s="365">
        <v>-0.11534378509777377</v>
      </c>
      <c r="BA36" s="339"/>
      <c r="BB36" s="365">
        <v>-6.9852941176470562E-2</v>
      </c>
      <c r="BC36" s="339"/>
      <c r="BD36" s="365">
        <v>-0.30232558139534882</v>
      </c>
      <c r="BE36" s="339"/>
      <c r="BF36" s="238">
        <v>-0.15000526426616123</v>
      </c>
      <c r="BG36" s="247"/>
      <c r="BH36" s="238">
        <v>-0.14157535662600795</v>
      </c>
      <c r="BI36" s="247"/>
      <c r="BJ36" s="245">
        <v>-0.161</v>
      </c>
      <c r="BK36" s="245"/>
      <c r="BL36" s="238">
        <v>-0.128</v>
      </c>
      <c r="BM36" s="245"/>
      <c r="BN36" s="246">
        <v>-8.756534727408527E-2</v>
      </c>
      <c r="BO36" s="247"/>
      <c r="BP36" s="245">
        <v>-0.24</v>
      </c>
      <c r="BQ36" s="248"/>
      <c r="BR36" s="359">
        <v>-0.14899999999999999</v>
      </c>
      <c r="BS36" s="364"/>
      <c r="BT36" s="245">
        <f>-0.111</f>
        <v>-0.111</v>
      </c>
      <c r="BU36" s="247"/>
      <c r="BV36" s="238">
        <v>-0.05</v>
      </c>
      <c r="BW36" s="247"/>
      <c r="BX36" s="245">
        <v>-0.23899999999999999</v>
      </c>
      <c r="BY36" s="245"/>
      <c r="BZ36" s="238">
        <v>-8.4000000000000005E-2</v>
      </c>
      <c r="CA36" s="245"/>
      <c r="CB36" s="238">
        <v>6.6000000000000003E-2</v>
      </c>
      <c r="CC36" s="247"/>
      <c r="CD36" s="245">
        <v>-0.02</v>
      </c>
      <c r="CE36" s="245"/>
      <c r="CF36" s="238">
        <v>-9.4E-2</v>
      </c>
      <c r="CG36" s="247"/>
      <c r="CH36" s="238">
        <v>-0.11</v>
      </c>
      <c r="CI36" s="247"/>
      <c r="CJ36" s="238">
        <v>-8.5000000000000006E-2</v>
      </c>
      <c r="CK36" s="247"/>
      <c r="CL36" s="245">
        <v>-0.26700000000000002</v>
      </c>
      <c r="CM36" s="245"/>
      <c r="CN36" s="238">
        <v>3.6999999999999998E-2</v>
      </c>
      <c r="CO36" s="245"/>
      <c r="CP36" s="238">
        <v>-1E-3</v>
      </c>
      <c r="CQ36" s="248"/>
      <c r="CR36" s="337">
        <v>-8.5000000000000006E-2</v>
      </c>
      <c r="CS36" s="338"/>
      <c r="CT36" s="246">
        <v>4.3999999999999997E-2</v>
      </c>
      <c r="CU36" s="245"/>
      <c r="CV36" s="238">
        <v>-8.1000000000000003E-2</v>
      </c>
      <c r="CW36" s="245"/>
      <c r="CX36" s="238">
        <v>0.23400000000000001</v>
      </c>
      <c r="CY36" s="245"/>
      <c r="CZ36" s="238">
        <v>0.111</v>
      </c>
      <c r="DA36" s="245"/>
      <c r="DB36" s="238">
        <v>-4.7E-2</v>
      </c>
      <c r="DC36" s="247"/>
      <c r="DD36" s="245">
        <v>-2.9000000000000001E-2</v>
      </c>
      <c r="DE36" s="245"/>
      <c r="DF36" s="238">
        <v>-8.4000000000000005E-2</v>
      </c>
      <c r="DG36" s="245"/>
      <c r="DH36" s="238">
        <v>0.124</v>
      </c>
      <c r="DI36" s="245"/>
      <c r="DJ36" s="238">
        <v>2.5000000000000001E-2</v>
      </c>
      <c r="DK36" s="245"/>
      <c r="DL36" s="238">
        <v>0.20300000000000001</v>
      </c>
      <c r="DM36" s="245"/>
      <c r="DN36" s="238">
        <v>-0.04</v>
      </c>
      <c r="DO36" s="245"/>
      <c r="DP36" s="238">
        <v>5.7000000000000002E-2</v>
      </c>
      <c r="DQ36" s="248"/>
      <c r="DR36" s="359">
        <v>3.7999999999999999E-2</v>
      </c>
      <c r="DS36" s="364"/>
      <c r="DT36" s="361">
        <v>0.159</v>
      </c>
      <c r="DU36" s="362"/>
      <c r="DV36" s="238">
        <v>0.02</v>
      </c>
      <c r="DW36" s="245"/>
      <c r="DX36" s="238">
        <v>0.11799999999999999</v>
      </c>
      <c r="DY36" s="247"/>
      <c r="DZ36" s="245">
        <v>0.105</v>
      </c>
      <c r="EA36" s="245"/>
      <c r="EB36" s="365">
        <v>0.16600000000000001</v>
      </c>
      <c r="EC36" s="362"/>
      <c r="ED36" s="365">
        <v>7.9000000000000001E-2</v>
      </c>
      <c r="EE36" s="362"/>
      <c r="EF36" s="365">
        <v>6.7000000000000004E-2</v>
      </c>
      <c r="EG36" s="362"/>
      <c r="EH36" s="365">
        <v>-5.2999999999999999E-2</v>
      </c>
      <c r="EI36" s="362"/>
      <c r="EJ36" s="365">
        <v>-0.22870843876630154</v>
      </c>
      <c r="EK36" s="362"/>
      <c r="EL36" s="365">
        <v>-6.8550916567923559E-2</v>
      </c>
      <c r="EM36" s="362"/>
      <c r="EN36" s="365">
        <v>-1.3372680933611325E-2</v>
      </c>
      <c r="EO36" s="362"/>
      <c r="EP36" s="365">
        <v>-0.156</v>
      </c>
      <c r="EQ36" s="363"/>
      <c r="ER36" s="331">
        <v>1.8593066083259391E-2</v>
      </c>
      <c r="ES36" s="332"/>
      <c r="ET36" s="365">
        <f>ET35/DT35-1</f>
        <v>-0.22197071768615828</v>
      </c>
      <c r="EU36" s="362"/>
      <c r="EV36" s="365">
        <f t="shared" ref="EV36" si="97">EV35/DV35-1</f>
        <v>8.7356662294249654E-2</v>
      </c>
      <c r="EW36" s="362"/>
      <c r="EX36" s="365">
        <f t="shared" ref="EX36" si="98">EX35/DX35-1</f>
        <v>-9.1298744117735198E-2</v>
      </c>
      <c r="EY36" s="362"/>
      <c r="EZ36" s="365">
        <f t="shared" ref="EZ36" si="99">EZ35/DZ35-1</f>
        <v>5.5382806577868537E-2</v>
      </c>
      <c r="FA36" s="362"/>
      <c r="FB36" s="365">
        <f t="shared" ref="FB36" si="100">FB35/EB35-1</f>
        <v>-0.15634462244394343</v>
      </c>
      <c r="FC36" s="362"/>
      <c r="FD36" s="365">
        <f t="shared" ref="FD36" si="101">FD35/ED35-1</f>
        <v>0.39448387096774185</v>
      </c>
      <c r="FE36" s="362"/>
      <c r="FF36" s="365">
        <f t="shared" ref="FF36" si="102">FF35/EF35-1</f>
        <v>3.832754385964912</v>
      </c>
      <c r="FG36" s="362"/>
      <c r="FH36" s="365">
        <f t="shared" ref="FH36" si="103">FH35/EH35-1</f>
        <v>1.5289674676963201</v>
      </c>
      <c r="FI36" s="362"/>
      <c r="FJ36" s="365">
        <f t="shared" ref="FJ36" si="104">FJ35/EJ35-1</f>
        <v>3.9134165366614662</v>
      </c>
      <c r="FK36" s="362"/>
      <c r="FL36" s="365">
        <f t="shared" ref="FL36" si="105">FL35/EL35-1</f>
        <v>3.1823998204063306</v>
      </c>
      <c r="FM36" s="362"/>
      <c r="FN36" s="365">
        <f t="shared" ref="FN36" si="106">FN35/EN35-1</f>
        <v>1.1590286347758791</v>
      </c>
      <c r="FO36" s="362"/>
      <c r="FP36" s="365">
        <f t="shared" ref="FP36" si="107">FP35/EP35-1</f>
        <v>3.0800948101328327</v>
      </c>
      <c r="FQ36" s="362"/>
      <c r="FR36" s="331">
        <f>FR35/ER35-1</f>
        <v>1.23748815638187</v>
      </c>
      <c r="FS36" s="245"/>
      <c r="FT36" s="246">
        <f>FT35/ET35-1</f>
        <v>2.5801334595580596</v>
      </c>
      <c r="FU36" s="247"/>
      <c r="FV36" s="238">
        <f>FV35/EV35-1</f>
        <v>2.587236112462302</v>
      </c>
      <c r="FW36" s="245"/>
      <c r="FX36" s="238">
        <f>FX35/EX35-1</f>
        <v>1.9574166309331398</v>
      </c>
      <c r="FY36" s="245"/>
      <c r="FZ36" s="238">
        <f>FZ35/EZ35-1</f>
        <v>0.23696515735623924</v>
      </c>
      <c r="GA36" s="245"/>
      <c r="GB36" s="238">
        <f>GB35/FB35-1</f>
        <v>0.21393561851758158</v>
      </c>
      <c r="GC36" s="245"/>
      <c r="GD36" s="238">
        <f>GD35/FD35-1</f>
        <v>0.22056952508732564</v>
      </c>
      <c r="GE36" s="247"/>
      <c r="GF36" s="245">
        <f>GF35/FF35-1</f>
        <v>-0.67510445897330706</v>
      </c>
      <c r="GG36" s="245"/>
      <c r="GH36" s="238">
        <f>GH35/FH35-1</f>
        <v>0.26249388949528907</v>
      </c>
      <c r="GI36" s="245"/>
      <c r="GJ36" s="238">
        <f>GJ35/FJ35-1</f>
        <v>7.1038353426781109E-2</v>
      </c>
      <c r="GK36" s="245"/>
      <c r="GL36" s="238">
        <f>GL35/FL35-1</f>
        <v>-0.35071969798627689</v>
      </c>
      <c r="GM36" s="245"/>
      <c r="GN36" s="238">
        <f>GN35/FN35-1</f>
        <v>-3.3423431278518878E-2</v>
      </c>
      <c r="GO36" s="245"/>
      <c r="GP36" s="238">
        <f>GP35/FP35-1</f>
        <v>3.7064604361823239E-2</v>
      </c>
      <c r="GQ36" s="245"/>
      <c r="GR36" s="70">
        <f>GR35/(ET35+EV35+EX35+EZ35+FB35+FD35+FF35+FH35+FJ35+FL35+FN35+FP35)-1</f>
        <v>0.13619695932246212</v>
      </c>
      <c r="GS36" s="71"/>
      <c r="GT36" s="238">
        <f>GT35/FT35-1</f>
        <v>0.54508809947630477</v>
      </c>
      <c r="GU36" s="245"/>
      <c r="GV36" s="238">
        <f t="shared" ref="GV36" si="108">GV35/FV35-1</f>
        <v>0.26349760801883204</v>
      </c>
      <c r="GW36" s="245"/>
      <c r="GX36" s="238">
        <f t="shared" ref="GX36" si="109">GX35/FX35-1</f>
        <v>0.77424715592237359</v>
      </c>
      <c r="GY36" s="245"/>
      <c r="GZ36" s="238">
        <f t="shared" ref="GZ36" si="110">GZ35/FZ35-1</f>
        <v>2.2743550546885181</v>
      </c>
      <c r="HA36" s="245"/>
      <c r="HB36" s="238">
        <f t="shared" ref="HB36" si="111">HB35/GB35-1</f>
        <v>2.40843199312312</v>
      </c>
      <c r="HC36" s="245"/>
      <c r="HD36" s="238">
        <f t="shared" ref="HD36" si="112">HD35/GD35-1</f>
        <v>2.9732109013721475</v>
      </c>
      <c r="HE36" s="245"/>
      <c r="HF36" s="238">
        <f t="shared" ref="HF36" si="113">HF35/GF35-1</f>
        <v>2.1011419249592169</v>
      </c>
      <c r="HG36" s="245"/>
      <c r="HH36" s="238">
        <f t="shared" ref="HH36" si="114">HH35/GH35-1</f>
        <v>0.79320221500859267</v>
      </c>
      <c r="HI36" s="245"/>
      <c r="HJ36" s="238">
        <f t="shared" ref="HJ36" si="115">HJ35/GJ35-1</f>
        <v>0.37467521143953264</v>
      </c>
      <c r="HK36" s="245"/>
      <c r="HL36" s="238">
        <f t="shared" ref="HL36" si="116">HL35/GL35-1</f>
        <v>0.57123666099464709</v>
      </c>
      <c r="HM36" s="245"/>
      <c r="HN36" s="238">
        <f t="shared" ref="HN36" si="117">HN35/GN35-1</f>
        <v>2.3162041074059596</v>
      </c>
      <c r="HO36" s="245"/>
      <c r="HP36" s="238">
        <f t="shared" ref="HP36" si="118">HP35/GP35-1</f>
        <v>1.3825425815599526</v>
      </c>
      <c r="HQ36" s="245"/>
      <c r="HR36" s="70">
        <f>HR35/(FT35+FV35+FX35+FZ35+GB35+GD35+GF35+GH35+GJ35+GL35+GN35+GP35)-1</f>
        <v>1.1333226457408285</v>
      </c>
      <c r="HS36" s="71"/>
      <c r="HT36" s="238">
        <f t="shared" ref="HT36" si="119">HT35/GT35-1</f>
        <v>-0.16137730674669926</v>
      </c>
      <c r="HU36" s="245"/>
      <c r="HV36" s="238">
        <f t="shared" ref="HV36" si="120">HV35/GV35-1</f>
        <v>0.14617121564654467</v>
      </c>
      <c r="HW36" s="245"/>
      <c r="HX36" s="238">
        <f t="shared" ref="HX36" si="121">HX35/GX35-1</f>
        <v>0.31678599940909868</v>
      </c>
      <c r="HY36" s="245"/>
      <c r="HZ36" s="238">
        <f t="shared" ref="HZ36" si="122">HZ35/GZ35-1</f>
        <v>-2.7830757148595842E-3</v>
      </c>
      <c r="IA36" s="245"/>
      <c r="IB36" s="238">
        <f t="shared" ref="IB36" si="123">IB35/HB35-1</f>
        <v>0.37158764367816088</v>
      </c>
      <c r="IC36" s="245"/>
      <c r="ID36" s="238">
        <f t="shared" ref="ID36" si="124">ID35/HD35-1</f>
        <v>-6.6227029347579847E-2</v>
      </c>
      <c r="IE36" s="245"/>
      <c r="IF36" s="238">
        <f t="shared" ref="IF36" si="125">IF35/HF35-1</f>
        <v>-0.24781117364328797</v>
      </c>
      <c r="IG36" s="245"/>
      <c r="IH36" s="238">
        <f t="shared" ref="IH36" si="126">IH35/HH35-1</f>
        <v>2.3193009855771995E-2</v>
      </c>
      <c r="II36" s="245"/>
      <c r="IJ36" s="238">
        <f>IJ35/HJ35-1</f>
        <v>9.8324575118212243E-2</v>
      </c>
      <c r="IK36" s="245"/>
      <c r="IL36" s="238">
        <f>IL35/HL35-1</f>
        <v>0.21677423315035349</v>
      </c>
      <c r="IM36" s="245"/>
      <c r="IN36" s="238">
        <f>IN35/HN35-1</f>
        <v>-0.35983691036417098</v>
      </c>
      <c r="IO36" s="245"/>
      <c r="IP36" s="238">
        <f>IP35/HP35-1</f>
        <v>-0.14533703310940371</v>
      </c>
      <c r="IQ36" s="245"/>
      <c r="IR36" s="70">
        <f>IR35/(SUM(GT35:HQ35))-1</f>
        <v>1.6430975913850343E-3</v>
      </c>
      <c r="IS36" s="71"/>
      <c r="IT36" s="238">
        <f>IT35/HT35-1</f>
        <v>0.28632508411810376</v>
      </c>
      <c r="IU36" s="245"/>
      <c r="IV36" s="238">
        <f>IV35/HV35-1</f>
        <v>-0.45635515138803573</v>
      </c>
      <c r="IW36" s="245"/>
      <c r="IX36" s="238">
        <f>IX35/HX35-1</f>
        <v>-9.3038243592252989E-2</v>
      </c>
      <c r="IY36" s="245"/>
      <c r="IZ36" s="238">
        <f>IZ35/HZ35-1</f>
        <v>0.17202697209882989</v>
      </c>
      <c r="JA36" s="245"/>
      <c r="JB36" s="238">
        <f>JB35/IB35-1</f>
        <v>-0.13659702623565573</v>
      </c>
      <c r="JC36" s="245"/>
      <c r="JD36" s="238">
        <f>JD35/ID35-1</f>
        <v>-0.12279160291890256</v>
      </c>
      <c r="JE36" s="245"/>
      <c r="JF36" s="238">
        <f>JF35/IF35-1</f>
        <v>1.0991967121240425</v>
      </c>
      <c r="JG36" s="245"/>
      <c r="JH36" s="238">
        <f>JH35/IH35-1</f>
        <v>1.5046962132534869E-2</v>
      </c>
      <c r="JI36" s="245"/>
      <c r="JJ36" s="238">
        <f>JJ35/IJ35-1</f>
        <v>9.1448255550390156E-2</v>
      </c>
      <c r="JK36" s="245"/>
      <c r="JL36" s="238">
        <f t="shared" ref="JL36" si="127">JL35/IL35-1</f>
        <v>0.14976019487094483</v>
      </c>
      <c r="JM36" s="245"/>
      <c r="JN36" s="238">
        <f t="shared" ref="JN36" si="128">JN35/IN35-1</f>
        <v>-0.7628195746087203</v>
      </c>
      <c r="JO36" s="245"/>
      <c r="JP36" s="238">
        <f t="shared" ref="JP36" si="129">JP35/IP35-1</f>
        <v>-0.79666446972519134</v>
      </c>
      <c r="JQ36" s="245"/>
      <c r="JR36" s="70">
        <f>JR35/(SUM(HT35:IQ35))-1</f>
        <v>-7.7945803475374609E-2</v>
      </c>
      <c r="JS36" s="71"/>
    </row>
    <row r="37" spans="2:279" ht="15.5" thickTop="1">
      <c r="B37" s="461" t="s">
        <v>91</v>
      </c>
      <c r="C37" s="462"/>
      <c r="D37" s="462"/>
      <c r="E37" s="463"/>
      <c r="F37" s="457">
        <v>1112.4939999999999</v>
      </c>
      <c r="G37" s="456"/>
      <c r="H37" s="457">
        <v>1115.3420000000001</v>
      </c>
      <c r="I37" s="456"/>
      <c r="J37" s="457">
        <v>960.27099999999996</v>
      </c>
      <c r="K37" s="456"/>
      <c r="L37" s="457">
        <v>1297.414</v>
      </c>
      <c r="M37" s="456"/>
      <c r="N37" s="457">
        <v>1101.7819999999999</v>
      </c>
      <c r="O37" s="456"/>
      <c r="P37" s="457">
        <v>1040.817</v>
      </c>
      <c r="Q37" s="456"/>
      <c r="R37" s="460"/>
      <c r="S37" s="458"/>
      <c r="T37" s="457">
        <v>1076</v>
      </c>
      <c r="U37" s="456"/>
      <c r="V37" s="457">
        <v>1033.098</v>
      </c>
      <c r="W37" s="456"/>
      <c r="X37" s="457">
        <v>1060.693</v>
      </c>
      <c r="Y37" s="456"/>
      <c r="Z37" s="457">
        <v>1221</v>
      </c>
      <c r="AA37" s="458"/>
      <c r="AB37" s="457">
        <v>1123</v>
      </c>
      <c r="AC37" s="458"/>
      <c r="AD37" s="457">
        <v>1170</v>
      </c>
      <c r="AE37" s="458"/>
      <c r="AF37" s="457">
        <v>1069</v>
      </c>
      <c r="AG37" s="458"/>
      <c r="AH37" s="456">
        <v>1072</v>
      </c>
      <c r="AI37" s="456"/>
      <c r="AJ37" s="457">
        <v>1316</v>
      </c>
      <c r="AK37" s="458"/>
      <c r="AL37" s="457">
        <v>1349</v>
      </c>
      <c r="AM37" s="458"/>
      <c r="AN37" s="457">
        <v>1092</v>
      </c>
      <c r="AO37" s="458"/>
      <c r="AP37" s="456">
        <v>1132</v>
      </c>
      <c r="AQ37" s="459"/>
      <c r="AR37" s="460">
        <f>T37+V37+X37+Z37+AB37+AD37+AF37+AH37+AJ37+AL37+AN37+AP37</f>
        <v>13713.791000000001</v>
      </c>
      <c r="AS37" s="458"/>
      <c r="AT37" s="453">
        <v>1019</v>
      </c>
      <c r="AU37" s="452"/>
      <c r="AV37" s="451">
        <v>922</v>
      </c>
      <c r="AW37" s="452"/>
      <c r="AX37" s="451">
        <v>1030</v>
      </c>
      <c r="AY37" s="452"/>
      <c r="AZ37" s="451">
        <v>871</v>
      </c>
      <c r="BA37" s="452"/>
      <c r="BB37" s="451">
        <v>944.83</v>
      </c>
      <c r="BC37" s="452"/>
      <c r="BD37" s="451">
        <v>1009.3</v>
      </c>
      <c r="BE37" s="452"/>
      <c r="BF37" s="451">
        <v>1053.548</v>
      </c>
      <c r="BG37" s="452"/>
      <c r="BH37" s="451">
        <v>1005.3150000000001</v>
      </c>
      <c r="BI37" s="452"/>
      <c r="BJ37" s="453">
        <v>1061.1220000000001</v>
      </c>
      <c r="BK37" s="453"/>
      <c r="BL37" s="451">
        <v>1203.319</v>
      </c>
      <c r="BM37" s="453"/>
      <c r="BN37" s="454">
        <v>961.26099999999997</v>
      </c>
      <c r="BO37" s="452"/>
      <c r="BP37" s="453">
        <v>1055.3309999999999</v>
      </c>
      <c r="BQ37" s="455"/>
      <c r="BR37" s="449">
        <v>12136.026</v>
      </c>
      <c r="BS37" s="450"/>
      <c r="BT37" s="296">
        <v>828.93</v>
      </c>
      <c r="BU37" s="302"/>
      <c r="BV37" s="295">
        <v>794.40300000000002</v>
      </c>
      <c r="BW37" s="302"/>
      <c r="BX37" s="296">
        <v>999.27800000000002</v>
      </c>
      <c r="BY37" s="296"/>
      <c r="BZ37" s="295">
        <v>896.13400000000001</v>
      </c>
      <c r="CA37" s="296"/>
      <c r="CB37" s="295">
        <v>1039.3009999999999</v>
      </c>
      <c r="CC37" s="302"/>
      <c r="CD37" s="296">
        <v>997.75900000000001</v>
      </c>
      <c r="CE37" s="296"/>
      <c r="CF37" s="295">
        <v>976.80600000000004</v>
      </c>
      <c r="CG37" s="302"/>
      <c r="CH37" s="295">
        <v>1069.1199999999999</v>
      </c>
      <c r="CI37" s="302"/>
      <c r="CJ37" s="295">
        <v>948.48299999999995</v>
      </c>
      <c r="CK37" s="302"/>
      <c r="CL37" s="296">
        <v>1079.894</v>
      </c>
      <c r="CM37" s="296"/>
      <c r="CN37" s="295">
        <v>1011.852</v>
      </c>
      <c r="CO37" s="296"/>
      <c r="CP37" s="295">
        <v>1055.018</v>
      </c>
      <c r="CQ37" s="299"/>
      <c r="CR37" s="447">
        <v>11696.978000000001</v>
      </c>
      <c r="CS37" s="448"/>
      <c r="CT37" s="305">
        <v>942.16399999999999</v>
      </c>
      <c r="CU37" s="296"/>
      <c r="CV37" s="295">
        <v>744.64099999999996</v>
      </c>
      <c r="CW37" s="296"/>
      <c r="CX37" s="295">
        <v>1227.8140000000001</v>
      </c>
      <c r="CY37" s="296"/>
      <c r="CZ37" s="295">
        <v>895.47900000000004</v>
      </c>
      <c r="DA37" s="296"/>
      <c r="DB37" s="295">
        <v>1112.529</v>
      </c>
      <c r="DC37" s="302"/>
      <c r="DD37" s="296">
        <v>1062.7070000000001</v>
      </c>
      <c r="DE37" s="296"/>
      <c r="DF37" s="295">
        <v>1021.532</v>
      </c>
      <c r="DG37" s="296"/>
      <c r="DH37" s="295">
        <v>1131.2449999999999</v>
      </c>
      <c r="DI37" s="296"/>
      <c r="DJ37" s="295">
        <v>1081.4469999999999</v>
      </c>
      <c r="DK37" s="296"/>
      <c r="DL37" s="295">
        <v>1243.508</v>
      </c>
      <c r="DM37" s="296"/>
      <c r="DN37" s="295">
        <v>1094.154</v>
      </c>
      <c r="DO37" s="296"/>
      <c r="DP37" s="295">
        <v>1166.808</v>
      </c>
      <c r="DQ37" s="299"/>
      <c r="DR37" s="303">
        <f>CT37+CV37+CX37+CZ37+DB37+DD37+DF37+DH37+DJ37+DL37+DN37+DP37</f>
        <v>12724.028000000002</v>
      </c>
      <c r="DS37" s="304"/>
      <c r="DT37" s="305">
        <v>1227.7670000000001</v>
      </c>
      <c r="DU37" s="296"/>
      <c r="DV37" s="295">
        <v>902.96</v>
      </c>
      <c r="DW37" s="296"/>
      <c r="DX37" s="295">
        <v>1089.326</v>
      </c>
      <c r="DY37" s="302"/>
      <c r="DZ37" s="296">
        <v>1054.1690000000001</v>
      </c>
      <c r="EA37" s="296"/>
      <c r="EB37" s="295">
        <v>1165.4949999999999</v>
      </c>
      <c r="EC37" s="296"/>
      <c r="ED37" s="295">
        <v>1035</v>
      </c>
      <c r="EE37" s="296"/>
      <c r="EF37" s="295">
        <v>1128</v>
      </c>
      <c r="EG37" s="296"/>
      <c r="EH37" s="295">
        <v>1097.741</v>
      </c>
      <c r="EI37" s="296"/>
      <c r="EJ37" s="295">
        <v>995.98400000000004</v>
      </c>
      <c r="EK37" s="296"/>
      <c r="EL37" s="295">
        <v>1265.8810000000001</v>
      </c>
      <c r="EM37" s="296"/>
      <c r="EN37" s="295">
        <v>1138.8889999999999</v>
      </c>
      <c r="EO37" s="296"/>
      <c r="EP37" s="295">
        <v>1131.7159999999999</v>
      </c>
      <c r="EQ37" s="299"/>
      <c r="ER37" s="303">
        <v>13232.957</v>
      </c>
      <c r="ES37" s="304"/>
      <c r="ET37" s="295">
        <v>1111.22</v>
      </c>
      <c r="EU37" s="296"/>
      <c r="EV37" s="295">
        <v>1038.883</v>
      </c>
      <c r="EW37" s="296"/>
      <c r="EX37" s="295">
        <v>1017.323</v>
      </c>
      <c r="EY37" s="296"/>
      <c r="EZ37" s="295">
        <v>1160.8</v>
      </c>
      <c r="FA37" s="296"/>
      <c r="FB37" s="295">
        <v>1101.316</v>
      </c>
      <c r="FC37" s="296"/>
      <c r="FD37" s="295">
        <v>1161.4110000000001</v>
      </c>
      <c r="FE37" s="296"/>
      <c r="FF37" s="295">
        <v>1114.3620000000001</v>
      </c>
      <c r="FG37" s="296"/>
      <c r="FH37" s="295">
        <v>1042.5630000000001</v>
      </c>
      <c r="FI37" s="296"/>
      <c r="FJ37" s="295">
        <v>973.23299999999995</v>
      </c>
      <c r="FK37" s="296"/>
      <c r="FL37" s="295">
        <v>1168.0940000000001</v>
      </c>
      <c r="FM37" s="296"/>
      <c r="FN37" s="295">
        <v>935.447</v>
      </c>
      <c r="FO37" s="302"/>
      <c r="FP37" s="296">
        <v>1011.8049999999999</v>
      </c>
      <c r="FQ37" s="299"/>
      <c r="FR37" s="303">
        <v>12836.457000000002</v>
      </c>
      <c r="FS37" s="296"/>
      <c r="FT37" s="305">
        <v>913.12199999999996</v>
      </c>
      <c r="FU37" s="302"/>
      <c r="FV37" s="295">
        <v>750.77300000000002</v>
      </c>
      <c r="FW37" s="296"/>
      <c r="FX37" s="295">
        <v>787.745</v>
      </c>
      <c r="FY37" s="296"/>
      <c r="FZ37" s="295">
        <v>533.20699999999999</v>
      </c>
      <c r="GA37" s="296"/>
      <c r="GB37" s="295">
        <v>493.29199999999997</v>
      </c>
      <c r="GC37" s="296"/>
      <c r="GD37" s="295">
        <v>523.101</v>
      </c>
      <c r="GE37" s="302"/>
      <c r="GF37" s="296">
        <v>556.78</v>
      </c>
      <c r="GG37" s="296"/>
      <c r="GH37" s="295">
        <v>584.21400000000006</v>
      </c>
      <c r="GI37" s="296"/>
      <c r="GJ37" s="295">
        <v>652.48199999999997</v>
      </c>
      <c r="GK37" s="296"/>
      <c r="GL37" s="295">
        <v>726.93399999999997</v>
      </c>
      <c r="GM37" s="296"/>
      <c r="GN37" s="295">
        <v>711.76099999999997</v>
      </c>
      <c r="GO37" s="296"/>
      <c r="GP37" s="295">
        <v>843.38900000000001</v>
      </c>
      <c r="GQ37" s="296"/>
      <c r="GR37" s="303">
        <f>FT37+FV37+FX37+FZ37+GB37+GD37+GF37+GH37+GJ37+GL37+GN37+GP37</f>
        <v>8076.8</v>
      </c>
      <c r="GS37" s="304"/>
      <c r="GT37" s="295">
        <v>672.024</v>
      </c>
      <c r="GU37" s="296"/>
      <c r="GV37" s="295">
        <v>752.47699999999998</v>
      </c>
      <c r="GW37" s="296"/>
      <c r="GX37" s="295">
        <v>967.54499999999996</v>
      </c>
      <c r="GY37" s="296"/>
      <c r="GZ37" s="295">
        <v>887.23400000000004</v>
      </c>
      <c r="HA37" s="296"/>
      <c r="HB37" s="295">
        <v>987.07</v>
      </c>
      <c r="HC37" s="296"/>
      <c r="HD37" s="295">
        <v>896.35400000000004</v>
      </c>
      <c r="HE37" s="296"/>
      <c r="HF37" s="295">
        <v>963.58799999999997</v>
      </c>
      <c r="HG37" s="296"/>
      <c r="HH37" s="295">
        <v>1020.366</v>
      </c>
      <c r="HI37" s="296"/>
      <c r="HJ37" s="295">
        <v>1026.075</v>
      </c>
      <c r="HK37" s="296"/>
      <c r="HL37" s="295">
        <v>1102.962</v>
      </c>
      <c r="HM37" s="296"/>
      <c r="HN37" s="295">
        <v>998.10900000000004</v>
      </c>
      <c r="HO37" s="296"/>
      <c r="HP37" s="295">
        <v>1284.162</v>
      </c>
      <c r="HQ37" s="296"/>
      <c r="HR37" s="303">
        <f>GT37+GV37+GX37+GZ37+HB37+HD37+HF37+HH37+HJ37+HL37+HN37+HP37</f>
        <v>11557.966</v>
      </c>
      <c r="HS37" s="304"/>
      <c r="HT37" s="295">
        <v>1034.9749999999999</v>
      </c>
      <c r="HU37" s="296"/>
      <c r="HV37" s="295">
        <v>1160.2729999999999</v>
      </c>
      <c r="HW37" s="296"/>
      <c r="HX37" s="295">
        <v>1410.251</v>
      </c>
      <c r="HY37" s="296"/>
      <c r="HZ37" s="295">
        <v>1198.2280000000001</v>
      </c>
      <c r="IA37" s="296"/>
      <c r="IB37" s="295">
        <v>1299.9010000000001</v>
      </c>
      <c r="IC37" s="296"/>
      <c r="ID37" s="295">
        <v>1362.5630000000001</v>
      </c>
      <c r="IE37" s="296"/>
      <c r="IF37" s="295">
        <v>1205.2070000000001</v>
      </c>
      <c r="IG37" s="296"/>
      <c r="IH37" s="295">
        <v>1482.135</v>
      </c>
      <c r="II37" s="296"/>
      <c r="IJ37" s="295">
        <v>1287.808</v>
      </c>
      <c r="IK37" s="296"/>
      <c r="IL37" s="295">
        <v>1329.0450000000001</v>
      </c>
      <c r="IM37" s="296"/>
      <c r="IN37" s="295">
        <v>1199.4059999999999</v>
      </c>
      <c r="IO37" s="296"/>
      <c r="IP37" s="295">
        <v>1260.3969999999999</v>
      </c>
      <c r="IQ37" s="296"/>
      <c r="IR37" s="445">
        <f>HT37+HV37+HX37+HZ37+IB37+ID37+IF37+IH37+IJ37+IL37+IN37+IP37</f>
        <v>15230.189000000002</v>
      </c>
      <c r="IS37" s="446"/>
      <c r="IT37" s="295">
        <v>1146.53</v>
      </c>
      <c r="IU37" s="296"/>
      <c r="IV37" s="295">
        <v>1035.6030000000001</v>
      </c>
      <c r="IW37" s="296"/>
      <c r="IX37" s="295">
        <v>1353.4110000000001</v>
      </c>
      <c r="IY37" s="296"/>
      <c r="IZ37" s="295">
        <v>1113.8879999999999</v>
      </c>
      <c r="JA37" s="296"/>
      <c r="JB37" s="295">
        <v>1358.2639999999999</v>
      </c>
      <c r="JC37" s="296"/>
      <c r="JD37" s="295">
        <v>1247.1010000000001</v>
      </c>
      <c r="JE37" s="296"/>
      <c r="JF37" s="295">
        <v>1191.866</v>
      </c>
      <c r="JG37" s="296"/>
      <c r="JH37" s="295">
        <v>1398.954</v>
      </c>
      <c r="JI37" s="296"/>
      <c r="JJ37" s="295">
        <v>1236.4549999999999</v>
      </c>
      <c r="JK37" s="296"/>
      <c r="JL37" s="295">
        <v>1246.896</v>
      </c>
      <c r="JM37" s="296"/>
      <c r="JN37" s="295">
        <v>1027.076</v>
      </c>
      <c r="JO37" s="296"/>
      <c r="JP37" s="295">
        <v>1170.95</v>
      </c>
      <c r="JQ37" s="296"/>
      <c r="JR37" s="303">
        <f>SUM(IT37:JQ37)</f>
        <v>14526.994000000002</v>
      </c>
      <c r="JS37" s="304"/>
    </row>
    <row r="38" spans="2:279" ht="15.5" thickBot="1">
      <c r="B38" s="268" t="s">
        <v>92</v>
      </c>
      <c r="C38" s="269"/>
      <c r="D38" s="269"/>
      <c r="E38" s="270"/>
      <c r="F38" s="444">
        <v>-0.11700000000000001</v>
      </c>
      <c r="G38" s="440"/>
      <c r="H38" s="444">
        <v>3.0000000000000001E-3</v>
      </c>
      <c r="I38" s="440"/>
      <c r="J38" s="444">
        <v>-0.126</v>
      </c>
      <c r="K38" s="440"/>
      <c r="L38" s="444">
        <v>0.128</v>
      </c>
      <c r="M38" s="443"/>
      <c r="N38" s="444">
        <v>4.2000000000000003E-2</v>
      </c>
      <c r="O38" s="440"/>
      <c r="P38" s="444">
        <v>6.0000000000000001E-3</v>
      </c>
      <c r="Q38" s="440"/>
      <c r="R38" s="442"/>
      <c r="S38" s="443"/>
      <c r="T38" s="444">
        <v>-4.4999999999999998E-2</v>
      </c>
      <c r="U38" s="440"/>
      <c r="V38" s="444">
        <v>0.14499999999999999</v>
      </c>
      <c r="W38" s="440"/>
      <c r="X38" s="444">
        <v>-1.7999999999999999E-2</v>
      </c>
      <c r="Y38" s="440"/>
      <c r="Z38" s="444">
        <v>0.189</v>
      </c>
      <c r="AA38" s="443"/>
      <c r="AB38" s="444">
        <v>-6.7000000000000004E-2</v>
      </c>
      <c r="AC38" s="443"/>
      <c r="AD38" s="444">
        <v>9.5000000000000001E-2</v>
      </c>
      <c r="AE38" s="443"/>
      <c r="AF38" s="440">
        <v>-3.9E-2</v>
      </c>
      <c r="AG38" s="443"/>
      <c r="AH38" s="440">
        <v>-3.9E-2</v>
      </c>
      <c r="AI38" s="440"/>
      <c r="AJ38" s="444">
        <v>0.371</v>
      </c>
      <c r="AK38" s="443"/>
      <c r="AL38" s="444">
        <v>0.04</v>
      </c>
      <c r="AM38" s="443"/>
      <c r="AN38" s="444">
        <v>-8.9999999999999993E-3</v>
      </c>
      <c r="AO38" s="443"/>
      <c r="AP38" s="440">
        <v>8.6999999999999994E-2</v>
      </c>
      <c r="AQ38" s="441"/>
      <c r="AR38" s="442">
        <v>5.1999999999999998E-2</v>
      </c>
      <c r="AS38" s="443"/>
      <c r="AT38" s="294">
        <v>-5.2999999999999999E-2</v>
      </c>
      <c r="AU38" s="176"/>
      <c r="AV38" s="177">
        <v>-0.107</v>
      </c>
      <c r="AW38" s="176"/>
      <c r="AX38" s="177">
        <v>-2.8936742299609741E-2</v>
      </c>
      <c r="AY38" s="176"/>
      <c r="AZ38" s="177">
        <v>-0.28665028665028669</v>
      </c>
      <c r="BA38" s="176"/>
      <c r="BB38" s="177">
        <v>-0.15865538735529827</v>
      </c>
      <c r="BC38" s="176"/>
      <c r="BD38" s="177">
        <v>-0.13735042735042735</v>
      </c>
      <c r="BE38" s="176"/>
      <c r="BF38" s="177">
        <v>-1.4569858529171031E-2</v>
      </c>
      <c r="BG38" s="176"/>
      <c r="BH38" s="177">
        <v>-6.2206156716417826E-2</v>
      </c>
      <c r="BI38" s="176"/>
      <c r="BJ38" s="294">
        <v>-0.19367629179331303</v>
      </c>
      <c r="BK38" s="294"/>
      <c r="BL38" s="177">
        <v>-0.10799184581171239</v>
      </c>
      <c r="BM38" s="294"/>
      <c r="BN38" s="290">
        <v>-0.11972435897435896</v>
      </c>
      <c r="BO38" s="264"/>
      <c r="BP38" s="287">
        <v>-6.7000000000000004E-2</v>
      </c>
      <c r="BQ38" s="289"/>
      <c r="BR38" s="215">
        <v>-0.11502628335680554</v>
      </c>
      <c r="BS38" s="216"/>
      <c r="BT38" s="287">
        <v>-0.187</v>
      </c>
      <c r="BU38" s="264"/>
      <c r="BV38" s="262">
        <v>-0.13900000000000001</v>
      </c>
      <c r="BW38" s="264"/>
      <c r="BX38" s="287">
        <v>-0.03</v>
      </c>
      <c r="BY38" s="287"/>
      <c r="BZ38" s="262">
        <v>2.9000000000000001E-2</v>
      </c>
      <c r="CA38" s="287"/>
      <c r="CB38" s="262">
        <v>0.1</v>
      </c>
      <c r="CC38" s="264"/>
      <c r="CD38" s="287">
        <v>-1.0999999999999999E-2</v>
      </c>
      <c r="CE38" s="287"/>
      <c r="CF38" s="73">
        <v>-7.2999999999999995E-2</v>
      </c>
      <c r="CG38" s="74"/>
      <c r="CH38" s="262">
        <v>6.3E-2</v>
      </c>
      <c r="CI38" s="264"/>
      <c r="CJ38" s="262">
        <v>-0.106</v>
      </c>
      <c r="CK38" s="264"/>
      <c r="CL38" s="287">
        <v>-0.1</v>
      </c>
      <c r="CM38" s="287"/>
      <c r="CN38" s="262">
        <v>5.2999999999999999E-2</v>
      </c>
      <c r="CO38" s="287"/>
      <c r="CP38" s="73">
        <v>0</v>
      </c>
      <c r="CQ38" s="77"/>
      <c r="CR38" s="438">
        <v>-3.5999999999999997E-2</v>
      </c>
      <c r="CS38" s="439"/>
      <c r="CT38" s="290">
        <v>0.13700000000000001</v>
      </c>
      <c r="CU38" s="287"/>
      <c r="CV38" s="262">
        <v>-6.3E-2</v>
      </c>
      <c r="CW38" s="287"/>
      <c r="CX38" s="262">
        <v>0.22900000000000001</v>
      </c>
      <c r="CY38" s="287"/>
      <c r="CZ38" s="262">
        <v>-1E-3</v>
      </c>
      <c r="DA38" s="287"/>
      <c r="DB38" s="262">
        <v>7.0000000000000007E-2</v>
      </c>
      <c r="DC38" s="264"/>
      <c r="DD38" s="287">
        <f>0.065</f>
        <v>6.5000000000000002E-2</v>
      </c>
      <c r="DE38" s="287"/>
      <c r="DF38" s="262">
        <v>4.5999999999999999E-2</v>
      </c>
      <c r="DG38" s="287"/>
      <c r="DH38" s="262">
        <v>5.8000000000000003E-2</v>
      </c>
      <c r="DI38" s="287"/>
      <c r="DJ38" s="262">
        <v>0.14000000000000001</v>
      </c>
      <c r="DK38" s="287"/>
      <c r="DL38" s="262">
        <v>0.152</v>
      </c>
      <c r="DM38" s="287"/>
      <c r="DN38" s="262">
        <v>8.1000000000000003E-2</v>
      </c>
      <c r="DO38" s="287"/>
      <c r="DP38" s="262">
        <v>0.106</v>
      </c>
      <c r="DQ38" s="289"/>
      <c r="DR38" s="215">
        <v>8.7999999999999995E-2</v>
      </c>
      <c r="DS38" s="216"/>
      <c r="DT38" s="290">
        <v>0.30299999999999999</v>
      </c>
      <c r="DU38" s="287"/>
      <c r="DV38" s="262">
        <v>0.21299999999999999</v>
      </c>
      <c r="DW38" s="287"/>
      <c r="DX38" s="262">
        <v>-0.113</v>
      </c>
      <c r="DY38" s="264"/>
      <c r="DZ38" s="287">
        <v>0.17699999999999999</v>
      </c>
      <c r="EA38" s="287"/>
      <c r="EB38" s="262">
        <v>4.7608646606065896E-2</v>
      </c>
      <c r="EC38" s="287"/>
      <c r="ED38" s="262">
        <v>-2.5999999999999999E-2</v>
      </c>
      <c r="EE38" s="287"/>
      <c r="EF38" s="262">
        <v>0.104</v>
      </c>
      <c r="EG38" s="287"/>
      <c r="EH38" s="262">
        <v>-0.03</v>
      </c>
      <c r="EI38" s="287"/>
      <c r="EJ38" s="262">
        <v>-7.9026526496444038E-2</v>
      </c>
      <c r="EK38" s="287"/>
      <c r="EL38" s="262">
        <v>1.799184243285934E-2</v>
      </c>
      <c r="EM38" s="287"/>
      <c r="EN38" s="262">
        <v>4.0885469504292615E-2</v>
      </c>
      <c r="EO38" s="287"/>
      <c r="EP38" s="262">
        <v>-0.03</v>
      </c>
      <c r="EQ38" s="289"/>
      <c r="ER38" s="70">
        <v>3.997034035503555E-2</v>
      </c>
      <c r="ES38" s="71"/>
      <c r="ET38" s="262">
        <v>-9.4925991658026287E-2</v>
      </c>
      <c r="EU38" s="287"/>
      <c r="EV38" s="262">
        <v>0.15053047754053339</v>
      </c>
      <c r="EW38" s="287"/>
      <c r="EX38" s="262">
        <v>-6.6098670186886199E-2</v>
      </c>
      <c r="EY38" s="287"/>
      <c r="EZ38" s="262">
        <v>0.10115171286577374</v>
      </c>
      <c r="FA38" s="287"/>
      <c r="FB38" s="262">
        <v>-5.5065873298469681E-2</v>
      </c>
      <c r="FC38" s="287"/>
      <c r="FD38" s="262">
        <v>0.12167455713880093</v>
      </c>
      <c r="FE38" s="287"/>
      <c r="FF38" s="262">
        <v>-1.1742607992351939E-2</v>
      </c>
      <c r="FG38" s="287"/>
      <c r="FH38" s="73">
        <v>-5.0265044304621864E-2</v>
      </c>
      <c r="FI38" s="76"/>
      <c r="FJ38" s="73">
        <v>-2.2842736429500965E-2</v>
      </c>
      <c r="FK38" s="76"/>
      <c r="FL38" s="73">
        <v>-7.7248177356323389E-2</v>
      </c>
      <c r="FM38" s="76"/>
      <c r="FN38" s="73">
        <v>-0.17863198257248947</v>
      </c>
      <c r="FO38" s="74"/>
      <c r="FP38" s="76">
        <v>-0.10595502758642628</v>
      </c>
      <c r="FQ38" s="77"/>
      <c r="FR38" s="70">
        <v>-2.9963068723037334E-2</v>
      </c>
      <c r="FS38" s="76"/>
      <c r="FT38" s="75">
        <f>FT37/ET37-1</f>
        <v>-0.17827072946851219</v>
      </c>
      <c r="FU38" s="210"/>
      <c r="FV38" s="73">
        <f>FV37/EV37-1</f>
        <v>-0.2773267057021821</v>
      </c>
      <c r="FW38" s="211"/>
      <c r="FX38" s="73">
        <f>FX37/EX37-1</f>
        <v>-0.22566874040987961</v>
      </c>
      <c r="FY38" s="437"/>
      <c r="FZ38" s="73">
        <f>FZ37/EZ37-1</f>
        <v>-0.54065558235699518</v>
      </c>
      <c r="GA38" s="437"/>
      <c r="GB38" s="73">
        <f>GB37/FB37-1</f>
        <v>-0.55208859219333961</v>
      </c>
      <c r="GC38" s="437"/>
      <c r="GD38" s="73">
        <f>GD37/FD37-1</f>
        <v>-0.54959872086625672</v>
      </c>
      <c r="GE38" s="261"/>
      <c r="GF38" s="76">
        <f>GF37/FF37-1</f>
        <v>-0.50035984715918169</v>
      </c>
      <c r="GG38" s="437"/>
      <c r="GH38" s="73">
        <f>GH37/FH37-1</f>
        <v>-0.4396367413767801</v>
      </c>
      <c r="GI38" s="437"/>
      <c r="GJ38" s="73">
        <f>GJ37/FJ37-1</f>
        <v>-0.32957267170348725</v>
      </c>
      <c r="GK38" s="437"/>
      <c r="GL38" s="73">
        <f>GL37/FL37-1</f>
        <v>-0.37767508436821018</v>
      </c>
      <c r="GM38" s="437"/>
      <c r="GN38" s="73">
        <f>GN37/FN37-1</f>
        <v>-0.23912204539647897</v>
      </c>
      <c r="GO38" s="437"/>
      <c r="GP38" s="73">
        <f>GP37/FP37-1</f>
        <v>-0.16645104540894728</v>
      </c>
      <c r="GQ38" s="437"/>
      <c r="GR38" s="70">
        <f>GR37/(ET37+EV37+EX37+EZ37+FB37+FD37+FF37+FH37+FJ37+FL37+FN37+FP37)-1</f>
        <v>-0.37079211187323735</v>
      </c>
      <c r="GS38" s="71"/>
      <c r="GT38" s="73">
        <f>GT37/FT37-1</f>
        <v>-0.2640370071031034</v>
      </c>
      <c r="GU38" s="437"/>
      <c r="GV38" s="73">
        <f t="shared" ref="GV38" si="130">GV37/FV37-1</f>
        <v>2.269660736334389E-3</v>
      </c>
      <c r="GW38" s="437"/>
      <c r="GX38" s="73">
        <f t="shared" ref="GX38" si="131">GX37/FX37-1</f>
        <v>0.2282464503106969</v>
      </c>
      <c r="GY38" s="437"/>
      <c r="GZ38" s="73">
        <f t="shared" ref="GZ38" si="132">GZ37/FZ37-1</f>
        <v>0.66395790002756905</v>
      </c>
      <c r="HA38" s="437"/>
      <c r="HB38" s="73">
        <f t="shared" ref="HB38" si="133">HB37/GB37-1</f>
        <v>1.0009852176804004</v>
      </c>
      <c r="HC38" s="437"/>
      <c r="HD38" s="73">
        <f t="shared" ref="HD38" si="134">HD37/GD37-1</f>
        <v>0.71353906798113576</v>
      </c>
      <c r="HE38" s="437"/>
      <c r="HF38" s="73">
        <f t="shared" ref="HF38" si="135">HF37/GF37-1</f>
        <v>0.73064406049067854</v>
      </c>
      <c r="HG38" s="437"/>
      <c r="HH38" s="73">
        <f t="shared" ref="HH38" si="136">HH37/GH37-1</f>
        <v>0.74656204746890675</v>
      </c>
      <c r="HI38" s="437"/>
      <c r="HJ38" s="73">
        <f t="shared" ref="HJ38" si="137">HJ37/GJ37-1</f>
        <v>0.57257211693196153</v>
      </c>
      <c r="HK38" s="437"/>
      <c r="HL38" s="73">
        <f t="shared" ref="HL38" si="138">HL37/GL37-1</f>
        <v>0.51727942289121165</v>
      </c>
      <c r="HM38" s="437"/>
      <c r="HN38" s="73">
        <f t="shared" ref="HN38" si="139">HN37/GN37-1</f>
        <v>0.40230920210576304</v>
      </c>
      <c r="HO38" s="437"/>
      <c r="HP38" s="73">
        <f t="shared" ref="HP38" si="140">HP37/GP37-1</f>
        <v>0.5226212340924532</v>
      </c>
      <c r="HQ38" s="437"/>
      <c r="HR38" s="70">
        <f>HR37/(FT37+FV37+FX37+FZ37+GB37+GD37+GF37+GH37+GJ37+GL37+GN37+GP37)-1</f>
        <v>0.431008072503962</v>
      </c>
      <c r="HS38" s="71"/>
      <c r="HT38" s="73">
        <f t="shared" ref="HT38" si="141">HT37/GT37-1</f>
        <v>0.54008636596312032</v>
      </c>
      <c r="HU38" s="437"/>
      <c r="HV38" s="73">
        <f t="shared" ref="HV38" si="142">HV37/GV37-1</f>
        <v>0.54193815890718255</v>
      </c>
      <c r="HW38" s="437"/>
      <c r="HX38" s="73">
        <f t="shared" ref="HX38" si="143">HX37/GX37-1</f>
        <v>0.45755597930845604</v>
      </c>
      <c r="HY38" s="437"/>
      <c r="HZ38" s="73">
        <f t="shared" ref="HZ38" si="144">HZ37/GZ37-1</f>
        <v>0.35052083215927254</v>
      </c>
      <c r="IA38" s="437"/>
      <c r="IB38" s="73">
        <f t="shared" ref="IB38" si="145">IB37/HB37-1</f>
        <v>0.31692889055487461</v>
      </c>
      <c r="IC38" s="437"/>
      <c r="ID38" s="73">
        <f t="shared" ref="ID38" si="146">ID37/HD37-1</f>
        <v>0.52011705196830715</v>
      </c>
      <c r="IE38" s="437"/>
      <c r="IF38" s="73">
        <f>IF37/HF37-1</f>
        <v>0.25074928288853759</v>
      </c>
      <c r="IG38" s="437"/>
      <c r="IH38" s="73">
        <f>IH37/HH37-1</f>
        <v>0.45255231946184016</v>
      </c>
      <c r="II38" s="437"/>
      <c r="IJ38" s="73">
        <f>IJ37/HJ37-1</f>
        <v>0.25508174353726565</v>
      </c>
      <c r="IK38" s="437"/>
      <c r="IL38" s="73">
        <f>IL37/HL37-1</f>
        <v>0.20497805001441582</v>
      </c>
      <c r="IM38" s="76"/>
      <c r="IN38" s="73">
        <f>IN37/HN37-1</f>
        <v>0.20167837380486486</v>
      </c>
      <c r="IO38" s="76"/>
      <c r="IP38" s="73">
        <f>IP37/HP37-1</f>
        <v>-1.8506232079753215E-2</v>
      </c>
      <c r="IQ38" s="76"/>
      <c r="IR38" s="70">
        <f>IR37/(SUM(GT37:HQ37))-1</f>
        <v>0.31772225320614389</v>
      </c>
      <c r="IS38" s="71"/>
      <c r="IT38" s="73">
        <f>IT37/HT37-1</f>
        <v>0.10778521220319348</v>
      </c>
      <c r="IU38" s="76"/>
      <c r="IV38" s="73">
        <f>IV37/HV37-1</f>
        <v>-0.10744885039986263</v>
      </c>
      <c r="IW38" s="76"/>
      <c r="IX38" s="73">
        <f>IX37/HX37-1</f>
        <v>-4.0304881896910505E-2</v>
      </c>
      <c r="IY38" s="76"/>
      <c r="IZ38" s="73">
        <f>IZ37/HZ37-1</f>
        <v>-7.0387271871463652E-2</v>
      </c>
      <c r="JA38" s="76"/>
      <c r="JB38" s="73">
        <f>JB37/IB37-1</f>
        <v>4.4898034542630416E-2</v>
      </c>
      <c r="JC38" s="76"/>
      <c r="JD38" s="73">
        <f>JD37/ID37-1</f>
        <v>-8.4738834094276738E-2</v>
      </c>
      <c r="JE38" s="76"/>
      <c r="JF38" s="73">
        <f>JF37/IF37-1</f>
        <v>-1.106946773458839E-2</v>
      </c>
      <c r="JG38" s="76"/>
      <c r="JH38" s="73">
        <f>JH37/IH37-1</f>
        <v>-5.6122417998360485E-2</v>
      </c>
      <c r="JI38" s="76"/>
      <c r="JJ38" s="73">
        <f>JJ37/IJ37-1</f>
        <v>-3.9876285905973585E-2</v>
      </c>
      <c r="JK38" s="76"/>
      <c r="JL38" s="73">
        <f t="shared" ref="JL38" si="147">JL37/IL37-1</f>
        <v>-6.1810548175569746E-2</v>
      </c>
      <c r="JM38" s="76"/>
      <c r="JN38" s="73">
        <f t="shared" ref="JN38" si="148">JN37/IN37-1</f>
        <v>-0.1436794546633916</v>
      </c>
      <c r="JO38" s="76"/>
      <c r="JP38" s="73">
        <f t="shared" ref="JP38" si="149">JP37/IP37-1</f>
        <v>-7.0967322200861993E-2</v>
      </c>
      <c r="JQ38" s="76"/>
      <c r="JR38" s="70">
        <f>JR37/(SUM(HT37:IQ37))-1</f>
        <v>-4.6171127620280972E-2</v>
      </c>
      <c r="JS38" s="71"/>
    </row>
    <row r="39" spans="2:279">
      <c r="B39" s="72" t="s">
        <v>71</v>
      </c>
      <c r="C39" s="72"/>
      <c r="D39" s="16" t="s">
        <v>72</v>
      </c>
      <c r="AJ39" s="29"/>
      <c r="AK39" s="30"/>
      <c r="AL39" s="30"/>
      <c r="AM39" s="31"/>
      <c r="AN39" s="31"/>
      <c r="AO39" s="31"/>
      <c r="AP39" s="31"/>
      <c r="CH39" s="29"/>
      <c r="CI39" s="31"/>
      <c r="CJ39" s="31"/>
      <c r="CK39" s="31"/>
      <c r="CL39" s="31"/>
      <c r="CM39" s="31"/>
      <c r="CN39" s="31"/>
    </row>
    <row r="40" spans="2:279">
      <c r="B40" s="25"/>
      <c r="C40" s="25"/>
      <c r="D40" s="16"/>
      <c r="O40" s="29"/>
      <c r="P40" s="31"/>
      <c r="Q40" s="31"/>
      <c r="R40" s="31"/>
      <c r="S40" s="31"/>
      <c r="T40" s="31"/>
      <c r="U40" s="31"/>
      <c r="BJ40" s="1" t="s">
        <v>79</v>
      </c>
      <c r="CF40" s="32"/>
      <c r="DH40" s="33"/>
    </row>
    <row r="41" spans="2:279">
      <c r="B41" s="25"/>
      <c r="C41" s="25"/>
      <c r="D41" s="16"/>
    </row>
    <row r="42" spans="2:279" ht="16">
      <c r="B42" s="6" t="s">
        <v>93</v>
      </c>
      <c r="BS42" s="7"/>
    </row>
    <row r="43" spans="2:279" ht="16.5" thickBot="1">
      <c r="B43" s="6"/>
      <c r="BW43" s="7"/>
      <c r="CO43" s="7"/>
      <c r="DQ43" s="7"/>
      <c r="DS43" s="7"/>
      <c r="DU43" s="7"/>
      <c r="GU43" s="7"/>
    </row>
    <row r="44" spans="2:279" ht="15.5" thickBot="1">
      <c r="B44" s="156"/>
      <c r="C44" s="157"/>
      <c r="D44" s="157"/>
      <c r="E44" s="158"/>
      <c r="F44" s="395">
        <v>41456</v>
      </c>
      <c r="G44" s="151"/>
      <c r="H44" s="395">
        <v>41487</v>
      </c>
      <c r="I44" s="395"/>
      <c r="J44" s="395">
        <v>41518</v>
      </c>
      <c r="K44" s="151"/>
      <c r="L44" s="395">
        <v>41548</v>
      </c>
      <c r="M44" s="151"/>
      <c r="N44" s="395">
        <v>41579</v>
      </c>
      <c r="O44" s="151"/>
      <c r="P44" s="395">
        <v>41609</v>
      </c>
      <c r="Q44" s="151"/>
      <c r="R44" s="154" t="s">
        <v>81</v>
      </c>
      <c r="S44" s="155"/>
      <c r="T44" s="395">
        <v>41670</v>
      </c>
      <c r="U44" s="151"/>
      <c r="V44" s="395">
        <v>41671</v>
      </c>
      <c r="W44" s="151"/>
      <c r="X44" s="395">
        <v>41699</v>
      </c>
      <c r="Y44" s="151"/>
      <c r="Z44" s="395">
        <v>41730</v>
      </c>
      <c r="AA44" s="395"/>
      <c r="AB44" s="395">
        <v>41760</v>
      </c>
      <c r="AC44" s="395"/>
      <c r="AD44" s="150">
        <v>41791</v>
      </c>
      <c r="AE44" s="152"/>
      <c r="AF44" s="150">
        <v>41821</v>
      </c>
      <c r="AG44" s="152"/>
      <c r="AH44" s="150">
        <v>41852</v>
      </c>
      <c r="AI44" s="150"/>
      <c r="AJ44" s="151">
        <v>41883</v>
      </c>
      <c r="AK44" s="152"/>
      <c r="AL44" s="151">
        <v>41914</v>
      </c>
      <c r="AM44" s="152"/>
      <c r="AN44" s="150">
        <v>41946</v>
      </c>
      <c r="AO44" s="152"/>
      <c r="AP44" s="151">
        <v>41977</v>
      </c>
      <c r="AQ44" s="152"/>
      <c r="AR44" s="154" t="s">
        <v>81</v>
      </c>
      <c r="AS44" s="155"/>
      <c r="AT44" s="150">
        <v>42008</v>
      </c>
      <c r="AU44" s="152"/>
      <c r="AV44" s="151">
        <v>42040</v>
      </c>
      <c r="AW44" s="152"/>
      <c r="AX44" s="151">
        <v>42072</v>
      </c>
      <c r="AY44" s="152"/>
      <c r="AZ44" s="151">
        <v>42104</v>
      </c>
      <c r="BA44" s="152"/>
      <c r="BB44" s="151">
        <v>42135</v>
      </c>
      <c r="BC44" s="152"/>
      <c r="BD44" s="151">
        <v>42167</v>
      </c>
      <c r="BE44" s="152"/>
      <c r="BF44" s="151">
        <v>42198</v>
      </c>
      <c r="BG44" s="152"/>
      <c r="BH44" s="151">
        <v>42230</v>
      </c>
      <c r="BI44" s="152"/>
      <c r="BJ44" s="151">
        <v>42262</v>
      </c>
      <c r="BK44" s="152"/>
      <c r="BL44" s="395">
        <v>42284</v>
      </c>
      <c r="BM44" s="151"/>
      <c r="BN44" s="260">
        <v>42316</v>
      </c>
      <c r="BO44" s="258"/>
      <c r="BP44" s="258">
        <v>42347</v>
      </c>
      <c r="BQ44" s="259"/>
      <c r="BR44" s="145" t="s">
        <v>82</v>
      </c>
      <c r="BS44" s="146"/>
      <c r="BT44" s="147">
        <v>42373</v>
      </c>
      <c r="BU44" s="144"/>
      <c r="BV44" s="147">
        <v>42405</v>
      </c>
      <c r="BW44" s="144"/>
      <c r="BX44" s="147">
        <v>42460</v>
      </c>
      <c r="BY44" s="144"/>
      <c r="BZ44" s="147">
        <v>42461</v>
      </c>
      <c r="CA44" s="147"/>
      <c r="CB44" s="143">
        <v>42492</v>
      </c>
      <c r="CC44" s="144"/>
      <c r="CD44" s="147">
        <v>42524</v>
      </c>
      <c r="CE44" s="144"/>
      <c r="CF44" s="147">
        <v>42555</v>
      </c>
      <c r="CG44" s="144"/>
      <c r="CH44" s="147">
        <v>42587</v>
      </c>
      <c r="CI44" s="144"/>
      <c r="CJ44" s="147">
        <v>42619</v>
      </c>
      <c r="CK44" s="144"/>
      <c r="CL44" s="147">
        <v>42650</v>
      </c>
      <c r="CM44" s="144"/>
      <c r="CN44" s="143">
        <v>42682</v>
      </c>
      <c r="CO44" s="144"/>
      <c r="CP44" s="143">
        <v>42713</v>
      </c>
      <c r="CQ44" s="149"/>
      <c r="CR44" s="145" t="s">
        <v>26</v>
      </c>
      <c r="CS44" s="146"/>
      <c r="CT44" s="148">
        <v>42736</v>
      </c>
      <c r="CU44" s="147"/>
      <c r="CV44" s="143">
        <v>42768</v>
      </c>
      <c r="CW44" s="147"/>
      <c r="CX44" s="143">
        <v>42797</v>
      </c>
      <c r="CY44" s="147"/>
      <c r="CZ44" s="143">
        <v>42829</v>
      </c>
      <c r="DA44" s="147"/>
      <c r="DB44" s="143">
        <v>42860</v>
      </c>
      <c r="DC44" s="144"/>
      <c r="DD44" s="147">
        <v>42892</v>
      </c>
      <c r="DE44" s="147"/>
      <c r="DF44" s="143">
        <v>42923</v>
      </c>
      <c r="DG44" s="144"/>
      <c r="DH44" s="147">
        <v>42955</v>
      </c>
      <c r="DI44" s="144"/>
      <c r="DJ44" s="147">
        <v>42987</v>
      </c>
      <c r="DK44" s="144"/>
      <c r="DL44" s="147">
        <v>43018</v>
      </c>
      <c r="DM44" s="144"/>
      <c r="DN44" s="147">
        <v>43050</v>
      </c>
      <c r="DO44" s="147"/>
      <c r="DP44" s="143">
        <v>43081</v>
      </c>
      <c r="DQ44" s="149"/>
      <c r="DR44" s="145" t="s">
        <v>82</v>
      </c>
      <c r="DS44" s="146"/>
      <c r="DT44" s="148">
        <v>43111</v>
      </c>
      <c r="DU44" s="144"/>
      <c r="DV44" s="143">
        <v>43143</v>
      </c>
      <c r="DW44" s="147"/>
      <c r="DX44" s="143">
        <v>43172</v>
      </c>
      <c r="DY44" s="147"/>
      <c r="DZ44" s="143">
        <v>43204</v>
      </c>
      <c r="EA44" s="147"/>
      <c r="EB44" s="143">
        <v>43234</v>
      </c>
      <c r="EC44" s="147"/>
      <c r="ED44" s="143">
        <v>43266</v>
      </c>
      <c r="EE44" s="147"/>
      <c r="EF44" s="143">
        <v>43297</v>
      </c>
      <c r="EG44" s="147"/>
      <c r="EH44" s="143">
        <v>43329</v>
      </c>
      <c r="EI44" s="147"/>
      <c r="EJ44" s="143">
        <v>43361</v>
      </c>
      <c r="EK44" s="147"/>
      <c r="EL44" s="143">
        <v>43392</v>
      </c>
      <c r="EM44" s="147"/>
      <c r="EN44" s="143">
        <v>43424</v>
      </c>
      <c r="EO44" s="144"/>
      <c r="EP44" s="147">
        <v>43455</v>
      </c>
      <c r="EQ44" s="149"/>
      <c r="ER44" s="436" t="s">
        <v>82</v>
      </c>
      <c r="ES44" s="146"/>
      <c r="ET44" s="148">
        <v>43486</v>
      </c>
      <c r="EU44" s="147"/>
      <c r="EV44" s="143">
        <v>43518</v>
      </c>
      <c r="EW44" s="147"/>
      <c r="EX44" s="143">
        <v>43525</v>
      </c>
      <c r="EY44" s="147"/>
      <c r="EZ44" s="143">
        <v>43557</v>
      </c>
      <c r="FA44" s="147"/>
      <c r="FB44" s="143">
        <v>43588</v>
      </c>
      <c r="FC44" s="147"/>
      <c r="FD44" s="143">
        <v>43619</v>
      </c>
      <c r="FE44" s="147"/>
      <c r="FF44" s="143">
        <v>43650</v>
      </c>
      <c r="FG44" s="147"/>
      <c r="FH44" s="143">
        <v>43682</v>
      </c>
      <c r="FI44" s="147"/>
      <c r="FJ44" s="143">
        <v>43714</v>
      </c>
      <c r="FK44" s="147"/>
      <c r="FL44" s="143">
        <v>43745</v>
      </c>
      <c r="FM44" s="144"/>
      <c r="FN44" s="143">
        <v>43777</v>
      </c>
      <c r="FO44" s="144"/>
      <c r="FP44" s="147">
        <v>43808</v>
      </c>
      <c r="FQ44" s="149"/>
      <c r="FR44" s="145" t="s">
        <v>82</v>
      </c>
      <c r="FS44" s="206"/>
      <c r="FT44" s="148">
        <v>43839</v>
      </c>
      <c r="FU44" s="147"/>
      <c r="FV44" s="143">
        <v>43871</v>
      </c>
      <c r="FW44" s="147"/>
      <c r="FX44" s="143">
        <v>43901</v>
      </c>
      <c r="FY44" s="147"/>
      <c r="FZ44" s="143">
        <v>43933</v>
      </c>
      <c r="GA44" s="147"/>
      <c r="GB44" s="143">
        <v>43964</v>
      </c>
      <c r="GC44" s="147"/>
      <c r="GD44" s="143">
        <v>43996</v>
      </c>
      <c r="GE44" s="147"/>
      <c r="GF44" s="143">
        <v>44027</v>
      </c>
      <c r="GG44" s="147"/>
      <c r="GH44" s="143">
        <v>44059</v>
      </c>
      <c r="GI44" s="147"/>
      <c r="GJ44" s="143">
        <v>44091</v>
      </c>
      <c r="GK44" s="144"/>
      <c r="GL44" s="143">
        <v>44105</v>
      </c>
      <c r="GM44" s="147"/>
      <c r="GN44" s="143">
        <v>44137</v>
      </c>
      <c r="GO44" s="147"/>
      <c r="GP44" s="143">
        <v>44168</v>
      </c>
      <c r="GQ44" s="149"/>
      <c r="GR44" s="145" t="s">
        <v>82</v>
      </c>
      <c r="GS44" s="146"/>
      <c r="GT44" s="143">
        <v>44199</v>
      </c>
      <c r="GU44" s="147"/>
      <c r="GV44" s="143">
        <v>44231</v>
      </c>
      <c r="GW44" s="147"/>
      <c r="GX44" s="143">
        <v>44260</v>
      </c>
      <c r="GY44" s="147"/>
      <c r="GZ44" s="143">
        <v>44292</v>
      </c>
      <c r="HA44" s="147"/>
      <c r="HB44" s="143">
        <v>44323</v>
      </c>
      <c r="HC44" s="147"/>
      <c r="HD44" s="143">
        <v>44355</v>
      </c>
      <c r="HE44" s="147"/>
      <c r="HF44" s="143">
        <v>44386</v>
      </c>
      <c r="HG44" s="147"/>
      <c r="HH44" s="143">
        <v>44418</v>
      </c>
      <c r="HI44" s="147"/>
      <c r="HJ44" s="143">
        <v>44450</v>
      </c>
      <c r="HK44" s="147"/>
      <c r="HL44" s="143">
        <v>44481</v>
      </c>
      <c r="HM44" s="147"/>
      <c r="HN44" s="143">
        <v>44513</v>
      </c>
      <c r="HO44" s="149"/>
      <c r="HP44" s="143">
        <v>44544</v>
      </c>
      <c r="HQ44" s="149"/>
      <c r="HR44" s="145" t="s">
        <v>82</v>
      </c>
      <c r="HS44" s="146"/>
      <c r="HT44" s="143">
        <v>44562</v>
      </c>
      <c r="HU44" s="147"/>
      <c r="HV44" s="143">
        <v>44594</v>
      </c>
      <c r="HW44" s="147"/>
      <c r="HX44" s="143">
        <v>44623</v>
      </c>
      <c r="HY44" s="147"/>
      <c r="HZ44" s="143">
        <v>44655</v>
      </c>
      <c r="IA44" s="147"/>
      <c r="IB44" s="143">
        <v>44686</v>
      </c>
      <c r="IC44" s="147"/>
      <c r="ID44" s="143">
        <v>44718</v>
      </c>
      <c r="IE44" s="147"/>
      <c r="IF44" s="143">
        <v>44749</v>
      </c>
      <c r="IG44" s="147"/>
      <c r="IH44" s="143">
        <v>44781</v>
      </c>
      <c r="II44" s="147"/>
      <c r="IJ44" s="143">
        <v>44813</v>
      </c>
      <c r="IK44" s="147"/>
      <c r="IL44" s="143">
        <v>44844</v>
      </c>
      <c r="IM44" s="149"/>
      <c r="IN44" s="143">
        <v>44876</v>
      </c>
      <c r="IO44" s="149"/>
      <c r="IP44" s="143">
        <v>44907</v>
      </c>
      <c r="IQ44" s="149"/>
      <c r="IR44" s="145" t="s">
        <v>82</v>
      </c>
      <c r="IS44" s="146"/>
      <c r="IT44" s="143">
        <v>44937</v>
      </c>
      <c r="IU44" s="147"/>
      <c r="IV44" s="143">
        <v>44969</v>
      </c>
      <c r="IW44" s="147"/>
      <c r="IX44" s="143">
        <v>44998</v>
      </c>
      <c r="IY44" s="147"/>
      <c r="IZ44" s="143">
        <v>45030</v>
      </c>
      <c r="JA44" s="147"/>
      <c r="JB44" s="143">
        <v>45061</v>
      </c>
      <c r="JC44" s="147"/>
      <c r="JD44" s="143">
        <v>45083</v>
      </c>
      <c r="JE44" s="147"/>
      <c r="JF44" s="143">
        <v>45108</v>
      </c>
      <c r="JG44" s="147"/>
      <c r="JH44" s="143">
        <v>45139</v>
      </c>
      <c r="JI44" s="147"/>
      <c r="JJ44" s="143">
        <v>45170</v>
      </c>
      <c r="JK44" s="147"/>
      <c r="JL44" s="143">
        <v>45201</v>
      </c>
      <c r="JM44" s="147"/>
      <c r="JN44" s="143">
        <v>45233</v>
      </c>
      <c r="JO44" s="147"/>
      <c r="JP44" s="143">
        <v>45264</v>
      </c>
      <c r="JQ44" s="147"/>
      <c r="JR44" s="145" t="s">
        <v>82</v>
      </c>
      <c r="JS44" s="146"/>
    </row>
    <row r="45" spans="2:279" ht="16.5" thickTop="1">
      <c r="B45" s="111" t="s">
        <v>94</v>
      </c>
      <c r="C45" s="112"/>
      <c r="D45" s="112"/>
      <c r="E45" s="113"/>
      <c r="F45" s="205">
        <f>F47+F49</f>
        <v>2680.4939999999997</v>
      </c>
      <c r="G45" s="230"/>
      <c r="H45" s="205">
        <f>H47+H49</f>
        <v>2280.5720000000001</v>
      </c>
      <c r="I45" s="199"/>
      <c r="J45" s="205">
        <f>J47+J49</f>
        <v>2822.05</v>
      </c>
      <c r="K45" s="230"/>
      <c r="L45" s="205">
        <f>L47+L49</f>
        <v>2616.297</v>
      </c>
      <c r="M45" s="230"/>
      <c r="N45" s="205">
        <f>N47+N49</f>
        <v>2194.2690000000002</v>
      </c>
      <c r="O45" s="230"/>
      <c r="P45" s="205">
        <f>P47+P49</f>
        <v>1497.4580000000001</v>
      </c>
      <c r="Q45" s="230"/>
      <c r="R45" s="434"/>
      <c r="S45" s="435"/>
      <c r="T45" s="205">
        <f>T47+T49</f>
        <v>1740</v>
      </c>
      <c r="U45" s="230"/>
      <c r="V45" s="205">
        <f>V47+V49</f>
        <v>1599.002</v>
      </c>
      <c r="W45" s="230"/>
      <c r="X45" s="205">
        <f>X47+X49</f>
        <v>1562.9450000000002</v>
      </c>
      <c r="Y45" s="230"/>
      <c r="Z45" s="205">
        <f>Z47+Z49</f>
        <v>2292</v>
      </c>
      <c r="AA45" s="199"/>
      <c r="AB45" s="205">
        <f>AB47+AB49</f>
        <v>1886</v>
      </c>
      <c r="AC45" s="199"/>
      <c r="AD45" s="230">
        <f>AD47+AD49</f>
        <v>2187</v>
      </c>
      <c r="AE45" s="199"/>
      <c r="AF45" s="230">
        <f>AF47+AF49</f>
        <v>2436</v>
      </c>
      <c r="AG45" s="199"/>
      <c r="AH45" s="230">
        <f>AH47+AH49</f>
        <v>2057</v>
      </c>
      <c r="AI45" s="230"/>
      <c r="AJ45" s="205">
        <f>AJ47+AJ49</f>
        <v>2429</v>
      </c>
      <c r="AK45" s="199"/>
      <c r="AL45" s="205">
        <f>AL47+AL49</f>
        <v>2550</v>
      </c>
      <c r="AM45" s="199"/>
      <c r="AN45" s="205">
        <f>AN47+AN49</f>
        <v>1789</v>
      </c>
      <c r="AO45" s="199"/>
      <c r="AP45" s="230">
        <f>AP47+AP49</f>
        <v>1494</v>
      </c>
      <c r="AQ45" s="231"/>
      <c r="AR45" s="434">
        <f>1740+V45+X45+Z45+AB45+AD45+AF45+AH45+AJ45+AL45+AN45+AP45</f>
        <v>24021.947</v>
      </c>
      <c r="AS45" s="435"/>
      <c r="AT45" s="189">
        <v>2125</v>
      </c>
      <c r="AU45" s="198"/>
      <c r="AV45" s="189">
        <v>1454</v>
      </c>
      <c r="AW45" s="198"/>
      <c r="AX45" s="189">
        <v>2008.4</v>
      </c>
      <c r="AY45" s="180"/>
      <c r="AZ45" s="198">
        <v>1842.8000000000002</v>
      </c>
      <c r="BA45" s="198"/>
      <c r="BB45" s="189">
        <v>1583.3679999999999</v>
      </c>
      <c r="BC45" s="198"/>
      <c r="BD45" s="189">
        <v>1760.2</v>
      </c>
      <c r="BE45" s="198"/>
      <c r="BF45" s="180">
        <v>1974.6849999999999</v>
      </c>
      <c r="BG45" s="189"/>
      <c r="BH45" s="198">
        <v>1635.798</v>
      </c>
      <c r="BI45" s="198"/>
      <c r="BJ45" s="189">
        <v>2174.83</v>
      </c>
      <c r="BK45" s="180"/>
      <c r="BL45" s="198">
        <v>2045.03</v>
      </c>
      <c r="BM45" s="180"/>
      <c r="BN45" s="433">
        <v>1668.819</v>
      </c>
      <c r="BO45" s="198"/>
      <c r="BP45" s="189">
        <v>1466</v>
      </c>
      <c r="BQ45" s="198"/>
      <c r="BR45" s="412">
        <f>SUM(AT45:BQ45)</f>
        <v>21738.929999999997</v>
      </c>
      <c r="BS45" s="413"/>
      <c r="BT45" s="279">
        <v>1192.0809999999999</v>
      </c>
      <c r="BU45" s="280"/>
      <c r="BV45" s="279">
        <v>1339.691</v>
      </c>
      <c r="BW45" s="280"/>
      <c r="BX45" s="279">
        <v>1670.123</v>
      </c>
      <c r="BY45" s="279"/>
      <c r="BZ45" s="277">
        <v>1524.5949999999998</v>
      </c>
      <c r="CA45" s="279"/>
      <c r="CB45" s="277">
        <v>1863.4870000000001</v>
      </c>
      <c r="CC45" s="280"/>
      <c r="CD45" s="277">
        <v>1755</v>
      </c>
      <c r="CE45" s="280"/>
      <c r="CF45" s="277">
        <f>CF47+CF49</f>
        <v>1656.3130000000001</v>
      </c>
      <c r="CG45" s="280"/>
      <c r="CH45" s="277">
        <f>CH47+CH49</f>
        <v>1853.723</v>
      </c>
      <c r="CI45" s="280"/>
      <c r="CJ45" s="277">
        <f>CJ47+CJ49</f>
        <v>1908.492</v>
      </c>
      <c r="CK45" s="280"/>
      <c r="CL45" s="277">
        <f>CL47+CL49</f>
        <v>1971.6510000000001</v>
      </c>
      <c r="CM45" s="279"/>
      <c r="CN45" s="277">
        <f>CN47+CN49</f>
        <v>1582.826</v>
      </c>
      <c r="CO45" s="279"/>
      <c r="CP45" s="277">
        <v>1337.46</v>
      </c>
      <c r="CQ45" s="278"/>
      <c r="CR45" s="226">
        <v>19655.577000000001</v>
      </c>
      <c r="CS45" s="227"/>
      <c r="CT45" s="378">
        <f>CT47+CT49</f>
        <v>1378.4169999999999</v>
      </c>
      <c r="CU45" s="376"/>
      <c r="CV45" s="374">
        <f>CV47+CV49</f>
        <v>1742.2939999999999</v>
      </c>
      <c r="CW45" s="375"/>
      <c r="CX45" s="374">
        <f>CX47+CX49</f>
        <v>1649.6219999999998</v>
      </c>
      <c r="CY45" s="375"/>
      <c r="CZ45" s="374">
        <f>CZ47+CZ49</f>
        <v>1531.645</v>
      </c>
      <c r="DA45" s="375"/>
      <c r="DB45" s="374">
        <f>DB47+DB49</f>
        <v>2070.317</v>
      </c>
      <c r="DC45" s="376"/>
      <c r="DD45" s="375">
        <f>DD47+DD49</f>
        <v>1596.4409999999998</v>
      </c>
      <c r="DE45" s="375"/>
      <c r="DF45" s="374">
        <f>DF47+DF49</f>
        <v>1674.4369999999999</v>
      </c>
      <c r="DG45" s="375"/>
      <c r="DH45" s="374">
        <f>DH47+DH49</f>
        <v>1524.337</v>
      </c>
      <c r="DI45" s="375"/>
      <c r="DJ45" s="374">
        <f>DJ47+DJ49</f>
        <v>1414.3319999999999</v>
      </c>
      <c r="DK45" s="375"/>
      <c r="DL45" s="374">
        <v>1760.0409999999999</v>
      </c>
      <c r="DM45" s="375"/>
      <c r="DN45" s="374">
        <v>1589.9290000000001</v>
      </c>
      <c r="DO45" s="375"/>
      <c r="DP45" s="374">
        <f>DP47+DP49</f>
        <v>1715.528</v>
      </c>
      <c r="DQ45" s="377"/>
      <c r="DR45" s="183">
        <f>SUM(CT45:DQ45)</f>
        <v>19647.339999999997</v>
      </c>
      <c r="DS45" s="184"/>
      <c r="DT45" s="378">
        <v>1682.7060000000001</v>
      </c>
      <c r="DU45" s="376"/>
      <c r="DV45" s="374">
        <v>1644.5419999999999</v>
      </c>
      <c r="DW45" s="375"/>
      <c r="DX45" s="374">
        <v>1915.173</v>
      </c>
      <c r="DY45" s="375"/>
      <c r="DZ45" s="374">
        <v>1897.7959999999998</v>
      </c>
      <c r="EA45" s="375"/>
      <c r="EB45" s="180">
        <v>1587.2840000000001</v>
      </c>
      <c r="EC45" s="181"/>
      <c r="ED45" s="180">
        <v>1885</v>
      </c>
      <c r="EE45" s="181"/>
      <c r="EF45" s="180">
        <v>1948</v>
      </c>
      <c r="EG45" s="181"/>
      <c r="EH45" s="180">
        <v>1880.5920000000001</v>
      </c>
      <c r="EI45" s="181"/>
      <c r="EJ45" s="180">
        <v>1618.039</v>
      </c>
      <c r="EK45" s="181"/>
      <c r="EL45" s="180">
        <v>1826.27</v>
      </c>
      <c r="EM45" s="181"/>
      <c r="EN45" s="180">
        <v>1379.665</v>
      </c>
      <c r="EO45" s="189"/>
      <c r="EP45" s="181">
        <v>1315.732</v>
      </c>
      <c r="EQ45" s="182"/>
      <c r="ER45" s="183">
        <v>20581.035000000003</v>
      </c>
      <c r="ES45" s="184"/>
      <c r="ET45" s="310">
        <v>1474.4769999999999</v>
      </c>
      <c r="EU45" s="181"/>
      <c r="EV45" s="180">
        <v>1372.0070000000001</v>
      </c>
      <c r="EW45" s="181"/>
      <c r="EX45" s="180">
        <v>1599.5319999999999</v>
      </c>
      <c r="EY45" s="181"/>
      <c r="EZ45" s="180">
        <v>1542.5060000000001</v>
      </c>
      <c r="FA45" s="181"/>
      <c r="FB45" s="180">
        <v>1674.2470000000001</v>
      </c>
      <c r="FC45" s="181"/>
      <c r="FD45" s="180">
        <v>1522.8050000000001</v>
      </c>
      <c r="FE45" s="181"/>
      <c r="FF45" s="180">
        <v>1596.816</v>
      </c>
      <c r="FG45" s="181"/>
      <c r="FH45" s="180">
        <v>1475.924</v>
      </c>
      <c r="FI45" s="181"/>
      <c r="FJ45" s="180">
        <v>1529.5349999999999</v>
      </c>
      <c r="FK45" s="181"/>
      <c r="FL45" s="180">
        <v>1794.2130000000002</v>
      </c>
      <c r="FM45" s="181"/>
      <c r="FN45" s="180">
        <v>1496.7049999999999</v>
      </c>
      <c r="FO45" s="189"/>
      <c r="FP45" s="181">
        <v>1390.5430000000001</v>
      </c>
      <c r="FQ45" s="182"/>
      <c r="FR45" s="183">
        <v>18469.310000000001</v>
      </c>
      <c r="FS45" s="181"/>
      <c r="FT45" s="305">
        <f>FT47+FT49</f>
        <v>1335.1980000000001</v>
      </c>
      <c r="FU45" s="296"/>
      <c r="FV45" s="295">
        <f>FV47+FV49</f>
        <v>1200.4259999999999</v>
      </c>
      <c r="FW45" s="296"/>
      <c r="FX45" s="295">
        <f>FX47+FX49</f>
        <v>1065.232</v>
      </c>
      <c r="FY45" s="296"/>
      <c r="FZ45" s="295">
        <f>FZ47+FZ49</f>
        <v>772.72</v>
      </c>
      <c r="GA45" s="296"/>
      <c r="GB45" s="295">
        <f>GB47+GB49</f>
        <v>762.40499999999997</v>
      </c>
      <c r="GC45" s="296"/>
      <c r="GD45" s="295">
        <f t="shared" ref="GD45" si="150">GD47+GD49</f>
        <v>1352.712</v>
      </c>
      <c r="GE45" s="296"/>
      <c r="GF45" s="295">
        <f t="shared" ref="GF45:GH45" si="151">GF47+GF49</f>
        <v>1174.511</v>
      </c>
      <c r="GG45" s="296"/>
      <c r="GH45" s="295">
        <f t="shared" si="151"/>
        <v>1489.2089999999998</v>
      </c>
      <c r="GI45" s="296"/>
      <c r="GJ45" s="295">
        <f t="shared" ref="GJ45" si="152">GJ47+GJ49</f>
        <v>1193.402</v>
      </c>
      <c r="GK45" s="302"/>
      <c r="GL45" s="295">
        <f t="shared" ref="GL45:GN45" si="153">GL47+GL49</f>
        <v>1400.0740000000001</v>
      </c>
      <c r="GM45" s="296"/>
      <c r="GN45" s="295">
        <f t="shared" si="153"/>
        <v>1389.3890000000001</v>
      </c>
      <c r="GO45" s="296"/>
      <c r="GP45" s="295">
        <f t="shared" ref="GP45" si="154">GP47+GP49</f>
        <v>1284.432</v>
      </c>
      <c r="GQ45" s="299"/>
      <c r="GR45" s="303">
        <f>FT45+FV45+FX45+FZ45+GB45+GD45+GF45+GH45+GJ45+GL45+GN45+GP45</f>
        <v>14419.710000000003</v>
      </c>
      <c r="GS45" s="304"/>
      <c r="GT45" s="295">
        <f t="shared" ref="GT45:GV45" si="155">GT47+GT49</f>
        <v>1182.7060000000001</v>
      </c>
      <c r="GU45" s="296"/>
      <c r="GV45" s="295">
        <f t="shared" si="155"/>
        <v>1250.4949999999999</v>
      </c>
      <c r="GW45" s="296"/>
      <c r="GX45" s="295">
        <f t="shared" ref="GX45:GZ45" si="156">GX47+GX49</f>
        <v>1632.5459999999998</v>
      </c>
      <c r="GY45" s="296"/>
      <c r="GZ45" s="295">
        <f t="shared" si="156"/>
        <v>1240.799</v>
      </c>
      <c r="HA45" s="296"/>
      <c r="HB45" s="295">
        <f t="shared" ref="HB45:HD45" si="157">HB47+HB49</f>
        <v>1409.7049999999999</v>
      </c>
      <c r="HC45" s="296"/>
      <c r="HD45" s="295">
        <f t="shared" si="157"/>
        <v>1510.2170000000001</v>
      </c>
      <c r="HE45" s="296"/>
      <c r="HF45" s="295">
        <f t="shared" ref="HF45:HH45" si="158">HF47+HF49</f>
        <v>1512.0149999999999</v>
      </c>
      <c r="HG45" s="296"/>
      <c r="HH45" s="295">
        <f t="shared" si="158"/>
        <v>1611.9099999999999</v>
      </c>
      <c r="HI45" s="296"/>
      <c r="HJ45" s="295">
        <f t="shared" ref="HJ45:HL45" si="159">HJ47+HJ49</f>
        <v>1793.7190000000001</v>
      </c>
      <c r="HK45" s="296"/>
      <c r="HL45" s="295">
        <f t="shared" si="159"/>
        <v>1796.6790000000001</v>
      </c>
      <c r="HM45" s="296"/>
      <c r="HN45" s="295">
        <f t="shared" ref="HN45:HP45" si="160">HN47+HN49</f>
        <v>1769.3620000000001</v>
      </c>
      <c r="HO45" s="299"/>
      <c r="HP45" s="295">
        <f t="shared" si="160"/>
        <v>1930.749</v>
      </c>
      <c r="HQ45" s="299"/>
      <c r="HR45" s="303">
        <f>GT45+GV45+GX45+GZ45+HB45+HD45+HF45+HH45+HJ45+HL45+HN45+HP45</f>
        <v>18640.902000000002</v>
      </c>
      <c r="HS45" s="304"/>
      <c r="HT45" s="295">
        <f t="shared" ref="HT45:HV45" si="161">HT47+HT49</f>
        <v>1715.759</v>
      </c>
      <c r="HU45" s="296"/>
      <c r="HV45" s="295">
        <f t="shared" si="161"/>
        <v>1728.0990000000002</v>
      </c>
      <c r="HW45" s="296"/>
      <c r="HX45" s="295">
        <f t="shared" ref="HX45:HZ45" si="162">HX47+HX49</f>
        <v>1813.146</v>
      </c>
      <c r="HY45" s="296"/>
      <c r="HZ45" s="295">
        <f t="shared" si="162"/>
        <v>1541.777</v>
      </c>
      <c r="IA45" s="296"/>
      <c r="IB45" s="295">
        <f t="shared" ref="IB45:ID45" si="163">IB47+IB49</f>
        <v>1741.3920000000001</v>
      </c>
      <c r="IC45" s="296"/>
      <c r="ID45" s="295">
        <f t="shared" si="163"/>
        <v>1836.174</v>
      </c>
      <c r="IE45" s="296"/>
      <c r="IF45" s="295">
        <f t="shared" ref="IF45:IH45" si="164">IF47+IF49</f>
        <v>2562.5860000000002</v>
      </c>
      <c r="IG45" s="296"/>
      <c r="IH45" s="295">
        <f t="shared" si="164"/>
        <v>3730.0920000000001</v>
      </c>
      <c r="II45" s="296"/>
      <c r="IJ45" s="295">
        <f t="shared" ref="IJ45" si="165">IJ47+IJ49</f>
        <v>2490.5889999999999</v>
      </c>
      <c r="IK45" s="296"/>
      <c r="IL45" s="295">
        <f>IL47+IL49</f>
        <v>2445.5189999999998</v>
      </c>
      <c r="IM45" s="299"/>
      <c r="IN45" s="295">
        <f>IN47+IN49</f>
        <v>2215.21</v>
      </c>
      <c r="IO45" s="299"/>
      <c r="IP45" s="295">
        <f>IP47+IP49</f>
        <v>1824.394</v>
      </c>
      <c r="IQ45" s="299"/>
      <c r="IR45" s="303">
        <f>HT45+HV45+HX45+HZ45+IB45+ID45+IF45+IH45+IJ45+IL45+IN45+IP45</f>
        <v>25644.737000000001</v>
      </c>
      <c r="IS45" s="304"/>
      <c r="IT45" s="295">
        <f>IT47+IT49</f>
        <v>2185.6930000000002</v>
      </c>
      <c r="IU45" s="296"/>
      <c r="IV45" s="295">
        <f>IV47+IV49</f>
        <v>1977.3220000000001</v>
      </c>
      <c r="IW45" s="296"/>
      <c r="IX45" s="295">
        <f>IX47+IX49</f>
        <v>2211.92</v>
      </c>
      <c r="IY45" s="296"/>
      <c r="IZ45" s="295">
        <f>IZ47+IZ49</f>
        <v>2026.9580000000001</v>
      </c>
      <c r="JA45" s="296"/>
      <c r="JB45" s="295">
        <f>JB47+JB49</f>
        <v>2053.748</v>
      </c>
      <c r="JC45" s="296"/>
      <c r="JD45" s="295">
        <f>JD47+JD49</f>
        <v>3300.9639999999999</v>
      </c>
      <c r="JE45" s="296"/>
      <c r="JF45" s="295">
        <f t="shared" ref="JF45" si="166">JF47+JF49</f>
        <v>6632.26</v>
      </c>
      <c r="JG45" s="296"/>
      <c r="JH45" s="295">
        <f t="shared" ref="JH45" si="167">JH47+JH49</f>
        <v>1867.0550000000001</v>
      </c>
      <c r="JI45" s="296"/>
      <c r="JJ45" s="295">
        <f t="shared" ref="JJ45" si="168">JJ47+JJ49</f>
        <v>1933.6030000000001</v>
      </c>
      <c r="JK45" s="296"/>
      <c r="JL45" s="295">
        <f t="shared" ref="JL45" si="169">JL47+JL49</f>
        <v>1955.6949999999999</v>
      </c>
      <c r="JM45" s="296"/>
      <c r="JN45" s="295">
        <f t="shared" ref="JN45" si="170">JN47+JN49</f>
        <v>3064.9090000000001</v>
      </c>
      <c r="JO45" s="296"/>
      <c r="JP45" s="295">
        <f t="shared" ref="JP45" si="171">JP47+JP49</f>
        <v>3918.7219999999998</v>
      </c>
      <c r="JQ45" s="296"/>
      <c r="JR45" s="303">
        <f>SUM(IT45:JQ45)</f>
        <v>33128.848999999995</v>
      </c>
      <c r="JS45" s="304"/>
    </row>
    <row r="46" spans="2:279" ht="15.5" thickBot="1">
      <c r="B46" s="343" t="s">
        <v>95</v>
      </c>
      <c r="C46" s="344"/>
      <c r="D46" s="344"/>
      <c r="E46" s="345"/>
      <c r="F46" s="235">
        <v>6.5000000000000002E-2</v>
      </c>
      <c r="G46" s="238"/>
      <c r="H46" s="235">
        <v>-0.22800000000000001</v>
      </c>
      <c r="I46" s="235"/>
      <c r="J46" s="235">
        <v>4.4999999999999998E-2</v>
      </c>
      <c r="K46" s="238"/>
      <c r="L46" s="235">
        <v>-0.17499999999999999</v>
      </c>
      <c r="M46" s="238"/>
      <c r="N46" s="235">
        <v>-0.27300000000000002</v>
      </c>
      <c r="O46" s="238"/>
      <c r="P46" s="235">
        <v>-0.08</v>
      </c>
      <c r="Q46" s="238"/>
      <c r="R46" s="342"/>
      <c r="S46" s="235"/>
      <c r="T46" s="235">
        <v>-0.16600000000000001</v>
      </c>
      <c r="U46" s="238"/>
      <c r="V46" s="235">
        <v>-0.317</v>
      </c>
      <c r="W46" s="238"/>
      <c r="X46" s="235">
        <v>-0.255</v>
      </c>
      <c r="Y46" s="238"/>
      <c r="Z46" s="235">
        <v>-0.02</v>
      </c>
      <c r="AA46" s="235"/>
      <c r="AB46" s="235">
        <v>-0.18099999999999999</v>
      </c>
      <c r="AC46" s="235"/>
      <c r="AD46" s="247">
        <v>5.8999999999999997E-2</v>
      </c>
      <c r="AE46" s="235"/>
      <c r="AF46" s="247">
        <v>-0.122</v>
      </c>
      <c r="AG46" s="235"/>
      <c r="AH46" s="247">
        <v>-9.8000000000000004E-2</v>
      </c>
      <c r="AI46" s="238"/>
      <c r="AJ46" s="235">
        <v>-0.13900000000000001</v>
      </c>
      <c r="AK46" s="235"/>
      <c r="AL46" s="235">
        <v>-2.5000000000000001E-2</v>
      </c>
      <c r="AM46" s="235"/>
      <c r="AN46" s="235">
        <v>-0.185</v>
      </c>
      <c r="AO46" s="235"/>
      <c r="AP46" s="247">
        <v>-2E-3</v>
      </c>
      <c r="AQ46" s="419"/>
      <c r="AR46" s="342">
        <v>-0.124</v>
      </c>
      <c r="AS46" s="235"/>
      <c r="AT46" s="339">
        <v>0.221</v>
      </c>
      <c r="AU46" s="340"/>
      <c r="AV46" s="339">
        <v>-9.0999999999999998E-2</v>
      </c>
      <c r="AW46" s="340"/>
      <c r="AX46" s="339">
        <v>0.28501002914369988</v>
      </c>
      <c r="AY46" s="340"/>
      <c r="AZ46" s="339">
        <v>-0.19598603839441531</v>
      </c>
      <c r="BA46" s="340"/>
      <c r="BB46" s="339">
        <v>-0.16046235418875932</v>
      </c>
      <c r="BC46" s="340"/>
      <c r="BD46" s="235">
        <v>-0.19515317786922726</v>
      </c>
      <c r="BE46" s="235"/>
      <c r="BF46" s="238">
        <v>-0.18951471070499659</v>
      </c>
      <c r="BG46" s="247"/>
      <c r="BH46" s="340">
        <v>-0.2047651920272241</v>
      </c>
      <c r="BI46" s="340"/>
      <c r="BJ46" s="339">
        <v>-0.10463976945244957</v>
      </c>
      <c r="BK46" s="365"/>
      <c r="BL46" s="340">
        <v>-0.19802745098039221</v>
      </c>
      <c r="BM46" s="365"/>
      <c r="BN46" s="431">
        <v>-6.7177752934600377E-2</v>
      </c>
      <c r="BO46" s="340"/>
      <c r="BP46" s="339">
        <v>-1.9E-2</v>
      </c>
      <c r="BQ46" s="432"/>
      <c r="BR46" s="420">
        <v>-9.5000000000000001E-2</v>
      </c>
      <c r="BS46" s="421"/>
      <c r="BT46" s="362">
        <v>-0.439</v>
      </c>
      <c r="BU46" s="339"/>
      <c r="BV46" s="356">
        <v>-7.9000000000000001E-2</v>
      </c>
      <c r="BW46" s="430"/>
      <c r="BX46" s="356">
        <v>-0.16900000000000001</v>
      </c>
      <c r="BY46" s="356"/>
      <c r="BZ46" s="355">
        <v>-0.17299999999999999</v>
      </c>
      <c r="CA46" s="356"/>
      <c r="CB46" s="355">
        <v>0.17699999999999999</v>
      </c>
      <c r="CC46" s="430"/>
      <c r="CD46" s="355">
        <v>3.0000000000000001E-3</v>
      </c>
      <c r="CE46" s="430"/>
      <c r="CF46" s="355">
        <v>-0.161</v>
      </c>
      <c r="CG46" s="430"/>
      <c r="CH46" s="355">
        <v>0.13322243944545709</v>
      </c>
      <c r="CI46" s="430"/>
      <c r="CJ46" s="355">
        <v>-0.122</v>
      </c>
      <c r="CK46" s="430"/>
      <c r="CL46" s="355">
        <v>-3.5999999999999997E-2</v>
      </c>
      <c r="CM46" s="356"/>
      <c r="CN46" s="355">
        <v>-5.1999999999999998E-2</v>
      </c>
      <c r="CO46" s="356"/>
      <c r="CP46" s="352">
        <v>-8.7999999999999995E-2</v>
      </c>
      <c r="CQ46" s="357"/>
      <c r="CR46" s="243">
        <v>-9.6000000000000002E-2</v>
      </c>
      <c r="CS46" s="244"/>
      <c r="CT46" s="358">
        <v>0.156</v>
      </c>
      <c r="CU46" s="354"/>
      <c r="CV46" s="352">
        <v>0.30099999999999999</v>
      </c>
      <c r="CW46" s="353"/>
      <c r="CX46" s="352">
        <v>-1.2E-2</v>
      </c>
      <c r="CY46" s="353"/>
      <c r="CZ46" s="352">
        <v>5.0000000000000001E-3</v>
      </c>
      <c r="DA46" s="353"/>
      <c r="DB46" s="352">
        <v>0.111</v>
      </c>
      <c r="DC46" s="354"/>
      <c r="DD46" s="353">
        <v>-0.09</v>
      </c>
      <c r="DE46" s="353"/>
      <c r="DF46" s="352">
        <v>1.0999999999999999E-2</v>
      </c>
      <c r="DG46" s="353"/>
      <c r="DH46" s="352">
        <v>-0.17799999999999999</v>
      </c>
      <c r="DI46" s="353"/>
      <c r="DJ46" s="352">
        <v>-0.25900000000000001</v>
      </c>
      <c r="DK46" s="353"/>
      <c r="DL46" s="352">
        <v>-0.107</v>
      </c>
      <c r="DM46" s="353"/>
      <c r="DN46" s="352">
        <v>0.92900000000000005</v>
      </c>
      <c r="DO46" s="353"/>
      <c r="DP46" s="352">
        <v>0.28299999999999997</v>
      </c>
      <c r="DQ46" s="357"/>
      <c r="DR46" s="325">
        <v>0</v>
      </c>
      <c r="DS46" s="330"/>
      <c r="DT46" s="358">
        <v>0.221</v>
      </c>
      <c r="DU46" s="354"/>
      <c r="DV46" s="352">
        <v>-5.6000000000000001E-2</v>
      </c>
      <c r="DW46" s="353"/>
      <c r="DX46" s="352">
        <v>0.161</v>
      </c>
      <c r="DY46" s="353"/>
      <c r="DZ46" s="352">
        <v>0.23899999999999999</v>
      </c>
      <c r="EA46" s="353"/>
      <c r="EB46" s="327">
        <v>-0.23331354570338736</v>
      </c>
      <c r="EC46" s="326"/>
      <c r="ED46" s="327">
        <v>0.18099999999999999</v>
      </c>
      <c r="EE46" s="326"/>
      <c r="EF46" s="327">
        <v>0.16400000000000001</v>
      </c>
      <c r="EG46" s="326"/>
      <c r="EH46" s="327">
        <v>0.23371144307328384</v>
      </c>
      <c r="EI46" s="326"/>
      <c r="EJ46" s="327">
        <v>0.14403053879852834</v>
      </c>
      <c r="EK46" s="326"/>
      <c r="EL46" s="327">
        <v>3.7629237046182373E-2</v>
      </c>
      <c r="EM46" s="326"/>
      <c r="EN46" s="327">
        <v>-0.13224741482166824</v>
      </c>
      <c r="EO46" s="328"/>
      <c r="EP46" s="326">
        <v>-0.23304545306168134</v>
      </c>
      <c r="EQ46" s="329"/>
      <c r="ER46" s="243">
        <v>4.7522718088046867E-2</v>
      </c>
      <c r="ES46" s="244"/>
      <c r="ET46" s="416">
        <v>-0.12374651305694528</v>
      </c>
      <c r="EU46" s="326"/>
      <c r="EV46" s="327">
        <v>-0.16572091196211458</v>
      </c>
      <c r="EW46" s="326"/>
      <c r="EX46" s="327">
        <v>-0.16481069856352404</v>
      </c>
      <c r="EY46" s="326"/>
      <c r="EZ46" s="327">
        <v>-0.1872119026491782</v>
      </c>
      <c r="FA46" s="326"/>
      <c r="FB46" s="327">
        <v>5.4787297043251248E-2</v>
      </c>
      <c r="FC46" s="326"/>
      <c r="FD46" s="352">
        <v>-0.19205630756938041</v>
      </c>
      <c r="FE46" s="353"/>
      <c r="FF46" s="352">
        <v>-0.18046647454765219</v>
      </c>
      <c r="FG46" s="353"/>
      <c r="FH46" s="352">
        <v>-0.2151811769910752</v>
      </c>
      <c r="FI46" s="353"/>
      <c r="FJ46" s="352">
        <v>-5.4698310732930522E-2</v>
      </c>
      <c r="FK46" s="353"/>
      <c r="FL46" s="352">
        <v>-1.7553264303744709E-2</v>
      </c>
      <c r="FM46" s="353"/>
      <c r="FN46" s="352">
        <v>8.4832187523782965E-2</v>
      </c>
      <c r="FO46" s="354"/>
      <c r="FP46" s="353">
        <v>5.6858843594288278E-2</v>
      </c>
      <c r="FQ46" s="357"/>
      <c r="FR46" s="243">
        <v>-0.10260538403437935</v>
      </c>
      <c r="FS46" s="353"/>
      <c r="FT46" s="246">
        <f>FT45/ET45-1</f>
        <v>-9.4459933929115003E-2</v>
      </c>
      <c r="FU46" s="245"/>
      <c r="FV46" s="238">
        <f>FV45/EV45-1</f>
        <v>-0.12505839984781431</v>
      </c>
      <c r="FW46" s="245"/>
      <c r="FX46" s="238">
        <f>FX45/EX45-1</f>
        <v>-0.33403520529754949</v>
      </c>
      <c r="FY46" s="245"/>
      <c r="FZ46" s="238">
        <f>FZ45/EZ45-1</f>
        <v>-0.49904895021478035</v>
      </c>
      <c r="GA46" s="245"/>
      <c r="GB46" s="238">
        <f>GB45/FB45-1</f>
        <v>-0.54462812237381941</v>
      </c>
      <c r="GC46" s="245"/>
      <c r="GD46" s="238">
        <f t="shared" ref="GD46" si="172">GD45/FD45-1</f>
        <v>-0.11169716411490638</v>
      </c>
      <c r="GE46" s="245"/>
      <c r="GF46" s="238">
        <f t="shared" ref="GF46" si="173">GF45/FF45-1</f>
        <v>-0.26446691415917678</v>
      </c>
      <c r="GG46" s="245"/>
      <c r="GH46" s="238">
        <f t="shared" ref="GH46" si="174">GH45/FH45-1</f>
        <v>9.001140980158695E-3</v>
      </c>
      <c r="GI46" s="245"/>
      <c r="GJ46" s="238">
        <f t="shared" ref="GJ46" si="175">GJ45/FJ45-1</f>
        <v>-0.21976156152033122</v>
      </c>
      <c r="GK46" s="247"/>
      <c r="GL46" s="238">
        <f t="shared" ref="GL46" si="176">GL45/FL45-1</f>
        <v>-0.21967235774124927</v>
      </c>
      <c r="GM46" s="245"/>
      <c r="GN46" s="238">
        <f t="shared" ref="GN46" si="177">GN45/FN45-1</f>
        <v>-7.1701504304455321E-2</v>
      </c>
      <c r="GO46" s="245"/>
      <c r="GP46" s="238">
        <f t="shared" ref="GP46" si="178">GP45/FP45-1</f>
        <v>-7.6309038986928202E-2</v>
      </c>
      <c r="GQ46" s="248"/>
      <c r="GR46" s="70">
        <f>GR45/(ET45+EV45+EX45+EZ45+FB45+FD45+FF45+FH45+FJ45+FL45+FN45+FP45)-1</f>
        <v>-0.219261033574075</v>
      </c>
      <c r="GS46" s="71"/>
      <c r="GT46" s="238">
        <f t="shared" ref="GT46" si="179">GT45/FT45-1</f>
        <v>-0.11420927832426353</v>
      </c>
      <c r="GU46" s="245"/>
      <c r="GV46" s="238">
        <f t="shared" ref="GV46" si="180">GV45/FV45-1</f>
        <v>4.1709359843921989E-2</v>
      </c>
      <c r="GW46" s="245"/>
      <c r="GX46" s="238">
        <f t="shared" ref="GX46" si="181">GX45/FX45-1</f>
        <v>0.53257318593508263</v>
      </c>
      <c r="GY46" s="245"/>
      <c r="GZ46" s="238">
        <f t="shared" ref="GZ46" si="182">GZ45/FZ45-1</f>
        <v>0.60575499534113253</v>
      </c>
      <c r="HA46" s="245"/>
      <c r="HB46" s="238">
        <f t="shared" ref="HB46" si="183">HB45/GB45-1</f>
        <v>0.84902381280290662</v>
      </c>
      <c r="HC46" s="245"/>
      <c r="HD46" s="238">
        <f t="shared" ref="HD46" si="184">HD45/GD45-1</f>
        <v>0.11643646245468364</v>
      </c>
      <c r="HE46" s="245"/>
      <c r="HF46" s="238">
        <f t="shared" ref="HF46" si="185">HF45/GF45-1</f>
        <v>0.28735703624742537</v>
      </c>
      <c r="HG46" s="245"/>
      <c r="HH46" s="238">
        <f t="shared" ref="HH46" si="186">HH45/GH45-1</f>
        <v>8.2393404820948701E-2</v>
      </c>
      <c r="HI46" s="245"/>
      <c r="HJ46" s="238">
        <f t="shared" ref="HJ46" si="187">HJ45/GJ45-1</f>
        <v>0.50302999324619857</v>
      </c>
      <c r="HK46" s="245"/>
      <c r="HL46" s="238">
        <f t="shared" ref="HL46" si="188">HL45/GL45-1</f>
        <v>0.28327431264347447</v>
      </c>
      <c r="HM46" s="245"/>
      <c r="HN46" s="238">
        <f t="shared" ref="HN46" si="189">HN45/GN45-1</f>
        <v>0.27348208457098755</v>
      </c>
      <c r="HO46" s="248"/>
      <c r="HP46" s="238">
        <f t="shared" ref="HP46" si="190">HP45/GP45-1</f>
        <v>0.50319285100340072</v>
      </c>
      <c r="HQ46" s="248"/>
      <c r="HR46" s="70">
        <f>HR45/(FT45+FV45+FX45+FZ45+GB45+GD45+GF45+GH45+GJ45+GL45+GN45+GP45)-1</f>
        <v>0.29273764867670704</v>
      </c>
      <c r="HS46" s="71"/>
      <c r="HT46" s="238">
        <f t="shared" ref="HT46" si="191">HT45/GT45-1</f>
        <v>0.45070626174214024</v>
      </c>
      <c r="HU46" s="245"/>
      <c r="HV46" s="238">
        <f t="shared" ref="HV46" si="192">HV45/GV45-1</f>
        <v>0.38193195494584176</v>
      </c>
      <c r="HW46" s="245"/>
      <c r="HX46" s="238">
        <f t="shared" ref="HX46" si="193">HX45/GX45-1</f>
        <v>0.1106247542182579</v>
      </c>
      <c r="HY46" s="245"/>
      <c r="HZ46" s="238">
        <f t="shared" ref="HZ46" si="194">HZ45/GZ45-1</f>
        <v>0.24256789375233212</v>
      </c>
      <c r="IA46" s="245"/>
      <c r="IB46" s="238">
        <f t="shared" ref="IB46" si="195">IB45/HB45-1</f>
        <v>0.23528823406315524</v>
      </c>
      <c r="IC46" s="245"/>
      <c r="ID46" s="238">
        <f t="shared" ref="ID46" si="196">ID45/HD45-1</f>
        <v>0.21583454563152182</v>
      </c>
      <c r="IE46" s="245"/>
      <c r="IF46" s="238">
        <f t="shared" ref="IF46" si="197">IF45/HF45-1</f>
        <v>0.69481519693918403</v>
      </c>
      <c r="IG46" s="245"/>
      <c r="IH46" s="238">
        <f t="shared" ref="IH46" si="198">IH45/HH45-1</f>
        <v>1.3140820517274538</v>
      </c>
      <c r="II46" s="245"/>
      <c r="IJ46" s="238">
        <f t="shared" ref="IJ46" si="199">IJ45/HJ45-1</f>
        <v>0.38850566894814631</v>
      </c>
      <c r="IK46" s="245"/>
      <c r="IL46" s="238">
        <f>IL45/HL45-1</f>
        <v>0.36113295697228032</v>
      </c>
      <c r="IM46" s="248"/>
      <c r="IN46" s="238">
        <f>IN45/HN45-1</f>
        <v>0.25198235296112381</v>
      </c>
      <c r="IO46" s="248"/>
      <c r="IP46" s="238">
        <f>IP45/HP45-1</f>
        <v>-5.508484013199022E-2</v>
      </c>
      <c r="IQ46" s="248"/>
      <c r="IR46" s="70">
        <f>IR45/(SUM(GT45:HQ45))-1</f>
        <v>0.37572403953413835</v>
      </c>
      <c r="IS46" s="71"/>
      <c r="IT46" s="238">
        <f>IT45/HT45-1</f>
        <v>0.27389277864781714</v>
      </c>
      <c r="IU46" s="245"/>
      <c r="IV46" s="238">
        <f>IV45/HV45-1</f>
        <v>0.14421801065795425</v>
      </c>
      <c r="IW46" s="245"/>
      <c r="IX46" s="238">
        <f>IX45/HX45-1</f>
        <v>0.21993485356391607</v>
      </c>
      <c r="IY46" s="245"/>
      <c r="IZ46" s="238">
        <f>IZ45/HZ45-1</f>
        <v>0.31468947843948891</v>
      </c>
      <c r="JA46" s="245"/>
      <c r="JB46" s="238">
        <f>JB45/IB45-1</f>
        <v>0.17937144537243777</v>
      </c>
      <c r="JC46" s="245"/>
      <c r="JD46" s="238">
        <f>JD45/ID45-1</f>
        <v>0.79774030130042139</v>
      </c>
      <c r="JE46" s="245"/>
      <c r="JF46" s="238">
        <f>JF45/IF45-1</f>
        <v>1.588112164821005</v>
      </c>
      <c r="JG46" s="245"/>
      <c r="JH46" s="238">
        <f>JH45/IH45-1</f>
        <v>-0.49946140738619849</v>
      </c>
      <c r="JI46" s="245"/>
      <c r="JJ46" s="238">
        <f>JJ45/IJ45-1</f>
        <v>-0.22363625632330342</v>
      </c>
      <c r="JK46" s="245"/>
      <c r="JL46" s="238">
        <f>JL45/IL45-1</f>
        <v>-0.20029449781416542</v>
      </c>
      <c r="JM46" s="245"/>
      <c r="JN46" s="238">
        <f>JN45/IN45-1</f>
        <v>0.38357492066214949</v>
      </c>
      <c r="JO46" s="245"/>
      <c r="JP46" s="238">
        <f>JP45/IP45-1</f>
        <v>1.1479581713160645</v>
      </c>
      <c r="JQ46" s="245"/>
      <c r="JR46" s="70">
        <f>JR45/(SUM(HT45:IQ45))-1</f>
        <v>0.29183812647405949</v>
      </c>
      <c r="JS46" s="71"/>
    </row>
    <row r="47" spans="2:279" ht="15.5" thickTop="1">
      <c r="B47" s="322" t="s">
        <v>96</v>
      </c>
      <c r="C47" s="323"/>
      <c r="D47" s="323"/>
      <c r="E47" s="324"/>
      <c r="F47" s="318">
        <v>1338.6849999999999</v>
      </c>
      <c r="G47" s="320"/>
      <c r="H47" s="318">
        <v>1102.1579999999999</v>
      </c>
      <c r="I47" s="319"/>
      <c r="J47" s="318">
        <v>1275.46</v>
      </c>
      <c r="K47" s="320"/>
      <c r="L47" s="318">
        <v>1116.797</v>
      </c>
      <c r="M47" s="320"/>
      <c r="N47" s="318">
        <v>909.36</v>
      </c>
      <c r="O47" s="320"/>
      <c r="P47" s="318">
        <v>711.58500000000004</v>
      </c>
      <c r="Q47" s="320"/>
      <c r="R47" s="414"/>
      <c r="S47" s="415"/>
      <c r="T47" s="318">
        <v>892</v>
      </c>
      <c r="U47" s="320"/>
      <c r="V47" s="318">
        <v>745.22199999999998</v>
      </c>
      <c r="W47" s="320"/>
      <c r="X47" s="318">
        <v>684.96500000000003</v>
      </c>
      <c r="Y47" s="320"/>
      <c r="Z47" s="318">
        <v>1035</v>
      </c>
      <c r="AA47" s="319"/>
      <c r="AB47" s="318">
        <v>864</v>
      </c>
      <c r="AC47" s="319"/>
      <c r="AD47" s="320">
        <v>978</v>
      </c>
      <c r="AE47" s="319"/>
      <c r="AF47" s="320">
        <v>1122</v>
      </c>
      <c r="AG47" s="319"/>
      <c r="AH47" s="320">
        <v>985</v>
      </c>
      <c r="AI47" s="320"/>
      <c r="AJ47" s="318">
        <v>1140</v>
      </c>
      <c r="AK47" s="319"/>
      <c r="AL47" s="318">
        <v>1100</v>
      </c>
      <c r="AM47" s="319"/>
      <c r="AN47" s="318">
        <v>787</v>
      </c>
      <c r="AO47" s="319"/>
      <c r="AP47" s="320">
        <v>727</v>
      </c>
      <c r="AQ47" s="321"/>
      <c r="AR47" s="414">
        <f>892+V47+X47+Z47+AB47+AD47+AF47+AH47+AJ47+AL47+AN47+AP47</f>
        <v>11060.187</v>
      </c>
      <c r="AS47" s="415"/>
      <c r="AT47" s="320">
        <v>1092</v>
      </c>
      <c r="AU47" s="319"/>
      <c r="AV47" s="320">
        <v>678</v>
      </c>
      <c r="AW47" s="319"/>
      <c r="AX47" s="320">
        <v>971</v>
      </c>
      <c r="AY47" s="319"/>
      <c r="AZ47" s="320">
        <v>876.7</v>
      </c>
      <c r="BA47" s="319"/>
      <c r="BB47" s="320">
        <v>720.97</v>
      </c>
      <c r="BC47" s="319"/>
      <c r="BD47" s="318">
        <v>854.7</v>
      </c>
      <c r="BE47" s="319"/>
      <c r="BF47" s="318">
        <v>994.90300000000002</v>
      </c>
      <c r="BG47" s="319"/>
      <c r="BH47" s="318">
        <v>846.67399999999998</v>
      </c>
      <c r="BI47" s="319"/>
      <c r="BJ47" s="320">
        <v>1101.2529999999999</v>
      </c>
      <c r="BK47" s="320"/>
      <c r="BL47" s="318">
        <v>892.66499999999996</v>
      </c>
      <c r="BM47" s="320"/>
      <c r="BN47" s="429">
        <v>726.23099999999999</v>
      </c>
      <c r="BO47" s="319"/>
      <c r="BP47" s="320">
        <v>618.89599999999996</v>
      </c>
      <c r="BQ47" s="321"/>
      <c r="BR47" s="412">
        <f>SUM(AT47:BQ47)</f>
        <v>10373.992</v>
      </c>
      <c r="BS47" s="413"/>
      <c r="BT47" s="427">
        <v>571.79100000000005</v>
      </c>
      <c r="BU47" s="428"/>
      <c r="BV47" s="427">
        <v>672.39200000000005</v>
      </c>
      <c r="BW47" s="428"/>
      <c r="BX47" s="427">
        <v>796.6</v>
      </c>
      <c r="BY47" s="427"/>
      <c r="BZ47" s="426">
        <v>778.85799999999995</v>
      </c>
      <c r="CA47" s="427"/>
      <c r="CB47" s="426">
        <v>749.39</v>
      </c>
      <c r="CC47" s="428"/>
      <c r="CD47" s="426">
        <v>822.78200000000004</v>
      </c>
      <c r="CE47" s="428"/>
      <c r="CF47" s="426">
        <v>804.79100000000005</v>
      </c>
      <c r="CG47" s="428"/>
      <c r="CH47" s="426">
        <v>948.95399999999995</v>
      </c>
      <c r="CI47" s="428"/>
      <c r="CJ47" s="424">
        <v>854.61400000000003</v>
      </c>
      <c r="CK47" s="425"/>
      <c r="CL47" s="426">
        <v>961.17700000000002</v>
      </c>
      <c r="CM47" s="427"/>
      <c r="CN47" s="405">
        <v>674.31100000000004</v>
      </c>
      <c r="CO47" s="407"/>
      <c r="CP47" s="295">
        <v>602.37300000000005</v>
      </c>
      <c r="CQ47" s="299"/>
      <c r="CR47" s="308">
        <v>9238.0329999999976</v>
      </c>
      <c r="CS47" s="408"/>
      <c r="CT47" s="305">
        <v>700.63199999999995</v>
      </c>
      <c r="CU47" s="296"/>
      <c r="CV47" s="295">
        <v>828.43299999999999</v>
      </c>
      <c r="CW47" s="296"/>
      <c r="CX47" s="295">
        <v>723.279</v>
      </c>
      <c r="CY47" s="296"/>
      <c r="CZ47" s="295">
        <v>686.61199999999997</v>
      </c>
      <c r="DA47" s="296"/>
      <c r="DB47" s="295">
        <v>995.76300000000003</v>
      </c>
      <c r="DC47" s="302"/>
      <c r="DD47" s="296">
        <v>756.16099999999994</v>
      </c>
      <c r="DE47" s="296"/>
      <c r="DF47" s="422">
        <v>815.86599999999999</v>
      </c>
      <c r="DG47" s="423"/>
      <c r="DH47" s="422">
        <v>732.74</v>
      </c>
      <c r="DI47" s="423"/>
      <c r="DJ47" s="422">
        <v>668.28700000000003</v>
      </c>
      <c r="DK47" s="423"/>
      <c r="DL47" s="422">
        <v>787.44399999999996</v>
      </c>
      <c r="DM47" s="423"/>
      <c r="DN47" s="422">
        <v>704.42499999999995</v>
      </c>
      <c r="DO47" s="423"/>
      <c r="DP47" s="295">
        <v>814.94600000000003</v>
      </c>
      <c r="DQ47" s="299"/>
      <c r="DR47" s="303">
        <f>SUM(CT47:DQ47)</f>
        <v>9214.5879999999997</v>
      </c>
      <c r="DS47" s="304"/>
      <c r="DT47" s="305">
        <v>799.46900000000005</v>
      </c>
      <c r="DU47" s="302"/>
      <c r="DV47" s="295">
        <v>773.46900000000005</v>
      </c>
      <c r="DW47" s="296"/>
      <c r="DX47" s="295">
        <v>894.32899999999995</v>
      </c>
      <c r="DY47" s="296"/>
      <c r="DZ47" s="295">
        <v>865.53200000000004</v>
      </c>
      <c r="EA47" s="296"/>
      <c r="EB47" s="295">
        <v>762.23299999999995</v>
      </c>
      <c r="EC47" s="296"/>
      <c r="ED47" s="295">
        <v>862</v>
      </c>
      <c r="EE47" s="296"/>
      <c r="EF47" s="295">
        <v>991</v>
      </c>
      <c r="EG47" s="296"/>
      <c r="EH47" s="295">
        <v>927.79499999999996</v>
      </c>
      <c r="EI47" s="296"/>
      <c r="EJ47" s="295">
        <v>772.03099999999995</v>
      </c>
      <c r="EK47" s="296"/>
      <c r="EL47" s="295">
        <v>905.904</v>
      </c>
      <c r="EM47" s="296"/>
      <c r="EN47" s="295">
        <v>578.86699999999996</v>
      </c>
      <c r="EO47" s="302"/>
      <c r="EP47" s="296">
        <v>640.13800000000003</v>
      </c>
      <c r="EQ47" s="299"/>
      <c r="ER47" s="303">
        <v>9772.9240000000009</v>
      </c>
      <c r="ES47" s="304"/>
      <c r="ET47" s="305">
        <v>715.69399999999996</v>
      </c>
      <c r="EU47" s="296"/>
      <c r="EV47" s="295">
        <v>666.44299999999998</v>
      </c>
      <c r="EW47" s="296"/>
      <c r="EX47" s="295">
        <v>769.24199999999996</v>
      </c>
      <c r="EY47" s="296"/>
      <c r="EZ47" s="295">
        <v>779.89200000000005</v>
      </c>
      <c r="FA47" s="296"/>
      <c r="FB47" s="295">
        <v>752.05600000000004</v>
      </c>
      <c r="FC47" s="296"/>
      <c r="FD47" s="295">
        <v>710.65800000000002</v>
      </c>
      <c r="FE47" s="296"/>
      <c r="FF47" s="295">
        <v>830.95600000000002</v>
      </c>
      <c r="FG47" s="296"/>
      <c r="FH47" s="295">
        <v>714.66899999999998</v>
      </c>
      <c r="FI47" s="296"/>
      <c r="FJ47" s="295">
        <v>701.11699999999996</v>
      </c>
      <c r="FK47" s="296"/>
      <c r="FL47" s="295">
        <v>795.36300000000006</v>
      </c>
      <c r="FM47" s="296"/>
      <c r="FN47" s="295">
        <v>611.21500000000003</v>
      </c>
      <c r="FO47" s="302"/>
      <c r="FP47" s="296">
        <v>608.01400000000001</v>
      </c>
      <c r="FQ47" s="299"/>
      <c r="FR47" s="303">
        <v>8655.3189999999995</v>
      </c>
      <c r="FS47" s="296"/>
      <c r="FT47" s="305">
        <v>637.96900000000005</v>
      </c>
      <c r="FU47" s="296"/>
      <c r="FV47" s="295">
        <v>524.553</v>
      </c>
      <c r="FW47" s="296"/>
      <c r="FX47" s="295">
        <v>409.86799999999999</v>
      </c>
      <c r="FY47" s="296"/>
      <c r="FZ47" s="295">
        <v>466.947</v>
      </c>
      <c r="GA47" s="296"/>
      <c r="GB47" s="295">
        <v>392.75099999999998</v>
      </c>
      <c r="GC47" s="296"/>
      <c r="GD47" s="295">
        <v>683.18499999999995</v>
      </c>
      <c r="GE47" s="296"/>
      <c r="GF47" s="295">
        <v>539.67999999999995</v>
      </c>
      <c r="GG47" s="296"/>
      <c r="GH47" s="295">
        <v>745.22699999999998</v>
      </c>
      <c r="GI47" s="296"/>
      <c r="GJ47" s="295">
        <v>490.14499999999998</v>
      </c>
      <c r="GK47" s="302"/>
      <c r="GL47" s="295">
        <v>559.57899999999995</v>
      </c>
      <c r="GM47" s="296"/>
      <c r="GN47" s="295">
        <v>610.452</v>
      </c>
      <c r="GO47" s="296"/>
      <c r="GP47" s="295">
        <v>602.37</v>
      </c>
      <c r="GQ47" s="299"/>
      <c r="GR47" s="303">
        <f>FT47+FV47+FX47+FZ47+GB47+GD47+GF47+GH47+GJ47+GL47+GN47+GP47</f>
        <v>6662.7259999999987</v>
      </c>
      <c r="GS47" s="304"/>
      <c r="GT47" s="295">
        <v>558.85500000000002</v>
      </c>
      <c r="GU47" s="296"/>
      <c r="GV47" s="295">
        <v>542.45899999999995</v>
      </c>
      <c r="GW47" s="296"/>
      <c r="GX47" s="295">
        <v>809.20299999999997</v>
      </c>
      <c r="GY47" s="296"/>
      <c r="GZ47" s="295">
        <v>530.149</v>
      </c>
      <c r="HA47" s="296"/>
      <c r="HB47" s="295">
        <v>706.995</v>
      </c>
      <c r="HC47" s="296"/>
      <c r="HD47" s="295">
        <v>739.755</v>
      </c>
      <c r="HE47" s="296"/>
      <c r="HF47" s="295">
        <v>728.68399999999997</v>
      </c>
      <c r="HG47" s="296"/>
      <c r="HH47" s="295">
        <v>791.00400000000002</v>
      </c>
      <c r="HI47" s="296"/>
      <c r="HJ47" s="295">
        <v>910.28099999999995</v>
      </c>
      <c r="HK47" s="296"/>
      <c r="HL47" s="295">
        <v>800.46600000000001</v>
      </c>
      <c r="HM47" s="296"/>
      <c r="HN47" s="295">
        <v>904.40200000000004</v>
      </c>
      <c r="HO47" s="299"/>
      <c r="HP47" s="295">
        <v>1015.624</v>
      </c>
      <c r="HQ47" s="299"/>
      <c r="HR47" s="303">
        <f>GT47+GV47+GX47+GZ47+HB47+HD47+HF47+HH47+HJ47+HL47+HN47+HP47</f>
        <v>9037.8770000000004</v>
      </c>
      <c r="HS47" s="304"/>
      <c r="HT47" s="295">
        <v>937.15700000000004</v>
      </c>
      <c r="HU47" s="296"/>
      <c r="HV47" s="295">
        <v>833.85400000000004</v>
      </c>
      <c r="HW47" s="296"/>
      <c r="HX47" s="295">
        <v>847.16399999999999</v>
      </c>
      <c r="HY47" s="296"/>
      <c r="HZ47" s="295">
        <v>696.18</v>
      </c>
      <c r="IA47" s="296"/>
      <c r="IB47" s="295">
        <v>887.01300000000003</v>
      </c>
      <c r="IC47" s="296"/>
      <c r="ID47" s="295">
        <v>902.75800000000004</v>
      </c>
      <c r="IE47" s="296"/>
      <c r="IF47" s="295">
        <v>1698.9970000000001</v>
      </c>
      <c r="IG47" s="296"/>
      <c r="IH47" s="295">
        <v>2709.8380000000002</v>
      </c>
      <c r="II47" s="296"/>
      <c r="IJ47" s="295">
        <v>1298.1980000000001</v>
      </c>
      <c r="IK47" s="296"/>
      <c r="IL47" s="295">
        <v>1387.6489999999999</v>
      </c>
      <c r="IM47" s="299"/>
      <c r="IN47" s="295">
        <v>826.85500000000002</v>
      </c>
      <c r="IO47" s="299"/>
      <c r="IP47" s="295">
        <v>993.495</v>
      </c>
      <c r="IQ47" s="299"/>
      <c r="IR47" s="303">
        <f>HT47+HV47+HX47+HZ47+IB47+ID47+IF47+IH47+IJ47+IL47+IN47+IP47</f>
        <v>14019.158000000001</v>
      </c>
      <c r="IS47" s="304"/>
      <c r="IT47" s="295">
        <v>960.625</v>
      </c>
      <c r="IU47" s="296"/>
      <c r="IV47" s="295">
        <v>914.84</v>
      </c>
      <c r="IW47" s="296"/>
      <c r="IX47" s="295">
        <v>743.80799999999999</v>
      </c>
      <c r="IY47" s="296"/>
      <c r="IZ47" s="295">
        <v>1190.4010000000001</v>
      </c>
      <c r="JA47" s="296"/>
      <c r="JB47" s="295">
        <v>1110.3620000000001</v>
      </c>
      <c r="JC47" s="296"/>
      <c r="JD47" s="295">
        <v>2388.4430000000002</v>
      </c>
      <c r="JE47" s="296"/>
      <c r="JF47" s="295">
        <v>5716.5110000000004</v>
      </c>
      <c r="JG47" s="296"/>
      <c r="JH47" s="295">
        <v>898.55700000000002</v>
      </c>
      <c r="JI47" s="296"/>
      <c r="JJ47" s="295">
        <v>936.50900000000001</v>
      </c>
      <c r="JK47" s="296"/>
      <c r="JL47" s="295">
        <v>969.44899999999996</v>
      </c>
      <c r="JM47" s="296"/>
      <c r="JN47" s="295">
        <v>2075.0770000000002</v>
      </c>
      <c r="JO47" s="296"/>
      <c r="JP47" s="295">
        <v>1852.9649999999999</v>
      </c>
      <c r="JQ47" s="296"/>
      <c r="JR47" s="303">
        <f>SUM(IT47:JQ47)</f>
        <v>19757.547000000002</v>
      </c>
      <c r="JS47" s="304"/>
    </row>
    <row r="48" spans="2:279" ht="15.5" thickBot="1">
      <c r="B48" s="343" t="s">
        <v>92</v>
      </c>
      <c r="C48" s="344"/>
      <c r="D48" s="344"/>
      <c r="E48" s="345"/>
      <c r="F48" s="235">
        <v>0.05</v>
      </c>
      <c r="G48" s="238"/>
      <c r="H48" s="235">
        <v>-0.24099999999999999</v>
      </c>
      <c r="I48" s="235"/>
      <c r="J48" s="235">
        <v>-6.6000000000000003E-2</v>
      </c>
      <c r="K48" s="238"/>
      <c r="L48" s="235">
        <v>-0.27200000000000002</v>
      </c>
      <c r="M48" s="238"/>
      <c r="N48" s="235">
        <v>-0.29499999999999998</v>
      </c>
      <c r="O48" s="238"/>
      <c r="P48" s="235">
        <v>-9.9000000000000005E-2</v>
      </c>
      <c r="Q48" s="238"/>
      <c r="R48" s="342"/>
      <c r="S48" s="235"/>
      <c r="T48" s="235">
        <v>-0.16600000000000001</v>
      </c>
      <c r="U48" s="238"/>
      <c r="V48" s="235">
        <v>-0.35599999999999998</v>
      </c>
      <c r="W48" s="238"/>
      <c r="X48" s="235">
        <v>-0.192</v>
      </c>
      <c r="Y48" s="238"/>
      <c r="Z48" s="235">
        <v>-0.109</v>
      </c>
      <c r="AA48" s="235"/>
      <c r="AB48" s="235">
        <v>-0.11700000000000001</v>
      </c>
      <c r="AC48" s="235"/>
      <c r="AD48" s="247">
        <v>-3.2000000000000001E-2</v>
      </c>
      <c r="AE48" s="235"/>
      <c r="AF48" s="247">
        <v>-0.16600000000000001</v>
      </c>
      <c r="AG48" s="235"/>
      <c r="AH48" s="247">
        <v>-0.106</v>
      </c>
      <c r="AI48" s="238"/>
      <c r="AJ48" s="235">
        <v>-0.106</v>
      </c>
      <c r="AK48" s="235"/>
      <c r="AL48" s="235">
        <v>-1.4999999999999999E-2</v>
      </c>
      <c r="AM48" s="235"/>
      <c r="AN48" s="235">
        <v>-0.13400000000000001</v>
      </c>
      <c r="AO48" s="235"/>
      <c r="AP48" s="247">
        <v>2.1000000000000001E-2</v>
      </c>
      <c r="AQ48" s="419"/>
      <c r="AR48" s="342">
        <v>-0.128</v>
      </c>
      <c r="AS48" s="235"/>
      <c r="AT48" s="247">
        <v>0.224</v>
      </c>
      <c r="AU48" s="235"/>
      <c r="AV48" s="247">
        <v>-9.0999999999999998E-2</v>
      </c>
      <c r="AW48" s="235"/>
      <c r="AX48" s="247">
        <v>0.41759067981575693</v>
      </c>
      <c r="AY48" s="235"/>
      <c r="AZ48" s="247">
        <v>-0.15294685990338164</v>
      </c>
      <c r="BA48" s="235"/>
      <c r="BB48" s="247">
        <v>-0.16554398148148142</v>
      </c>
      <c r="BC48" s="235"/>
      <c r="BD48" s="235">
        <v>-0.12607361963190178</v>
      </c>
      <c r="BE48" s="235"/>
      <c r="BF48" s="238">
        <v>-0.11344153668482138</v>
      </c>
      <c r="BG48" s="247"/>
      <c r="BH48" s="235">
        <v>-0.14043248730964464</v>
      </c>
      <c r="BI48" s="235"/>
      <c r="BJ48" s="247">
        <v>-3.3988596491228096E-2</v>
      </c>
      <c r="BK48" s="238"/>
      <c r="BL48" s="235">
        <v>-0.18848636363636362</v>
      </c>
      <c r="BM48" s="238"/>
      <c r="BN48" s="241">
        <v>-7.7216010165184201E-2</v>
      </c>
      <c r="BO48" s="235"/>
      <c r="BP48" s="247">
        <v>-0.14799999999999999</v>
      </c>
      <c r="BQ48" s="419"/>
      <c r="BR48" s="420">
        <v>-6.2E-2</v>
      </c>
      <c r="BS48" s="421"/>
      <c r="BT48" s="245">
        <v>-0.47599999999999998</v>
      </c>
      <c r="BU48" s="247"/>
      <c r="BV48" s="245">
        <v>-8.0000000000000002E-3</v>
      </c>
      <c r="BW48" s="247"/>
      <c r="BX48" s="245">
        <v>-0.18</v>
      </c>
      <c r="BY48" s="245"/>
      <c r="BZ48" s="238">
        <v>-0.112</v>
      </c>
      <c r="CA48" s="245"/>
      <c r="CB48" s="238">
        <v>3.9E-2</v>
      </c>
      <c r="CC48" s="247"/>
      <c r="CD48" s="238">
        <v>-3.6999999999999998E-2</v>
      </c>
      <c r="CE48" s="247"/>
      <c r="CF48" s="238">
        <v>-0.191</v>
      </c>
      <c r="CG48" s="247"/>
      <c r="CH48" s="238">
        <v>0.12080210328886909</v>
      </c>
      <c r="CI48" s="247"/>
      <c r="CJ48" s="238">
        <v>-0.224</v>
      </c>
      <c r="CK48" s="247"/>
      <c r="CL48" s="238">
        <v>7.6999999999999999E-2</v>
      </c>
      <c r="CM48" s="245"/>
      <c r="CN48" s="238">
        <v>-7.0999999999999994E-2</v>
      </c>
      <c r="CO48" s="245"/>
      <c r="CP48" s="238">
        <v>-2.7E-2</v>
      </c>
      <c r="CQ48" s="248"/>
      <c r="CR48" s="417">
        <v>-0.109</v>
      </c>
      <c r="CS48" s="418"/>
      <c r="CT48" s="246">
        <v>0.22500000000000001</v>
      </c>
      <c r="CU48" s="245"/>
      <c r="CV48" s="238">
        <v>0.23200000000000001</v>
      </c>
      <c r="CW48" s="245"/>
      <c r="CX48" s="238">
        <v>-9.1999999999999998E-2</v>
      </c>
      <c r="CY48" s="245"/>
      <c r="CZ48" s="238">
        <v>-0.11799999999999999</v>
      </c>
      <c r="DA48" s="245"/>
      <c r="DB48" s="238">
        <v>0.32900000000000001</v>
      </c>
      <c r="DC48" s="247"/>
      <c r="DD48" s="245">
        <v>-8.1000000000000003E-2</v>
      </c>
      <c r="DE48" s="245"/>
      <c r="DF48" s="238">
        <v>1.4E-2</v>
      </c>
      <c r="DG48" s="245"/>
      <c r="DH48" s="238">
        <v>-0.22800000000000001</v>
      </c>
      <c r="DI48" s="245"/>
      <c r="DJ48" s="238">
        <v>-0.218</v>
      </c>
      <c r="DK48" s="245"/>
      <c r="DL48" s="238">
        <v>-0.18099999999999999</v>
      </c>
      <c r="DM48" s="245"/>
      <c r="DN48" s="238">
        <v>0.78900000000000003</v>
      </c>
      <c r="DO48" s="245"/>
      <c r="DP48" s="238">
        <v>0.35299999999999998</v>
      </c>
      <c r="DQ48" s="248"/>
      <c r="DR48" s="325">
        <v>-3.0000000000000001E-3</v>
      </c>
      <c r="DS48" s="330"/>
      <c r="DT48" s="361">
        <v>0.14099999999999999</v>
      </c>
      <c r="DU48" s="339"/>
      <c r="DV48" s="238">
        <v>-6.6000000000000003E-2</v>
      </c>
      <c r="DW48" s="245"/>
      <c r="DX48" s="238">
        <v>0.23599999999999999</v>
      </c>
      <c r="DY48" s="245"/>
      <c r="DZ48" s="238">
        <v>0.26100000000000001</v>
      </c>
      <c r="EA48" s="245"/>
      <c r="EB48" s="327">
        <v>-0.2345236768186808</v>
      </c>
      <c r="EC48" s="326"/>
      <c r="ED48" s="327">
        <v>0.14000000000000001</v>
      </c>
      <c r="EE48" s="326"/>
      <c r="EF48" s="327">
        <v>0.215</v>
      </c>
      <c r="EG48" s="326"/>
      <c r="EH48" s="327">
        <v>0.26619947048066162</v>
      </c>
      <c r="EI48" s="326"/>
      <c r="EJ48" s="327">
        <v>0.15523869235822318</v>
      </c>
      <c r="EK48" s="326"/>
      <c r="EL48" s="327">
        <v>0.15043609450322815</v>
      </c>
      <c r="EM48" s="326"/>
      <c r="EN48" s="327">
        <v>-0.17824182844163683</v>
      </c>
      <c r="EO48" s="328"/>
      <c r="EP48" s="326">
        <v>-0.21450255599757528</v>
      </c>
      <c r="EQ48" s="329"/>
      <c r="ER48" s="243">
        <v>6.0592616837562563E-2</v>
      </c>
      <c r="ES48" s="244"/>
      <c r="ET48" s="416">
        <v>-0.10478830323627319</v>
      </c>
      <c r="EU48" s="326"/>
      <c r="EV48" s="327">
        <v>-0.13837141501469363</v>
      </c>
      <c r="EW48" s="326"/>
      <c r="EX48" s="327">
        <v>-0.13986687225841943</v>
      </c>
      <c r="EY48" s="326"/>
      <c r="EZ48" s="327">
        <v>-9.8944926357431018E-2</v>
      </c>
      <c r="FA48" s="326"/>
      <c r="FB48" s="327">
        <v>-1.3351560480850178E-2</v>
      </c>
      <c r="FC48" s="326"/>
      <c r="FD48" s="352">
        <v>-0.17571707109990919</v>
      </c>
      <c r="FE48" s="353"/>
      <c r="FF48" s="352">
        <v>-0.16150086175232392</v>
      </c>
      <c r="FG48" s="353"/>
      <c r="FH48" s="352">
        <v>-0.22971238258451487</v>
      </c>
      <c r="FI48" s="353"/>
      <c r="FJ48" s="352">
        <v>-9.1853824522590388E-2</v>
      </c>
      <c r="FK48" s="353"/>
      <c r="FL48" s="352">
        <v>-0.12202286334975887</v>
      </c>
      <c r="FM48" s="353"/>
      <c r="FN48" s="352">
        <v>5.5881575560534857E-2</v>
      </c>
      <c r="FO48" s="354"/>
      <c r="FP48" s="353">
        <v>-5.0182929305868429E-2</v>
      </c>
      <c r="FQ48" s="357"/>
      <c r="FR48" s="243">
        <v>-0.1143572793567208</v>
      </c>
      <c r="FS48" s="353"/>
      <c r="FT48" s="246">
        <f>FT47/ET47-1</f>
        <v>-0.10860088250006272</v>
      </c>
      <c r="FU48" s="245"/>
      <c r="FV48" s="238">
        <f>FV47/EV47-1</f>
        <v>-0.21290643010730104</v>
      </c>
      <c r="FW48" s="245"/>
      <c r="FX48" s="238">
        <f>FX47/EX47-1</f>
        <v>-0.46717937918106389</v>
      </c>
      <c r="FY48" s="245"/>
      <c r="FZ48" s="238">
        <f>FZ47/EZ47-1</f>
        <v>-0.4012670985213338</v>
      </c>
      <c r="GA48" s="245"/>
      <c r="GB48" s="238">
        <f>GB47/FB47-1</f>
        <v>-0.47776362398544792</v>
      </c>
      <c r="GC48" s="245"/>
      <c r="GD48" s="238">
        <f>GD47/FD47-1</f>
        <v>-3.8658538987811353E-2</v>
      </c>
      <c r="GE48" s="245"/>
      <c r="GF48" s="238">
        <f>GF47/FF47-1</f>
        <v>-0.35053119539422073</v>
      </c>
      <c r="GG48" s="245"/>
      <c r="GH48" s="238">
        <f>GH47/FH47-1</f>
        <v>4.2758255919873367E-2</v>
      </c>
      <c r="GI48" s="245"/>
      <c r="GJ48" s="238">
        <f>GJ47/FJ47-1</f>
        <v>-0.30090840758389825</v>
      </c>
      <c r="GK48" s="247"/>
      <c r="GL48" s="238">
        <f>GL47/FL47-1</f>
        <v>-0.29644828839158988</v>
      </c>
      <c r="GM48" s="245"/>
      <c r="GN48" s="238">
        <f>GN47/FN47-1</f>
        <v>-1.2483332378950829E-3</v>
      </c>
      <c r="GO48" s="245"/>
      <c r="GP48" s="238">
        <f>GP47/FP47-1</f>
        <v>-9.2826809908982399E-3</v>
      </c>
      <c r="GQ48" s="248"/>
      <c r="GR48" s="70">
        <f>GR47/(ET47+EV47+EX47+EZ47+FB47+FD47+FF47+FH47+FJ47+FL47+FN47+FP47)-1</f>
        <v>-0.23021600936949882</v>
      </c>
      <c r="GS48" s="71"/>
      <c r="GT48" s="238">
        <f>GT47/FT47-1</f>
        <v>-0.12400916031970211</v>
      </c>
      <c r="GU48" s="245"/>
      <c r="GV48" s="238">
        <f>GV47/FV47-1</f>
        <v>3.4135730803178888E-2</v>
      </c>
      <c r="GW48" s="245"/>
      <c r="GX48" s="238">
        <f>GX47/FX47-1</f>
        <v>0.97430148242848924</v>
      </c>
      <c r="GY48" s="245"/>
      <c r="GZ48" s="238">
        <f>GZ47/FZ47-1</f>
        <v>0.13535154953345874</v>
      </c>
      <c r="HA48" s="245"/>
      <c r="HB48" s="238">
        <f>HB47/GB47-1</f>
        <v>0.80010999335456834</v>
      </c>
      <c r="HC48" s="245"/>
      <c r="HD48" s="238">
        <f>HD47/GD47-1</f>
        <v>8.2803340237271206E-2</v>
      </c>
      <c r="HE48" s="245"/>
      <c r="HF48" s="238">
        <f>HF47/GF47-1</f>
        <v>0.35021494218796323</v>
      </c>
      <c r="HG48" s="245"/>
      <c r="HH48" s="238">
        <f>HH47/GH47-1</f>
        <v>6.1426920924765316E-2</v>
      </c>
      <c r="HI48" s="245"/>
      <c r="HJ48" s="238">
        <f>HJ47/GJ47-1</f>
        <v>0.85716675677605614</v>
      </c>
      <c r="HK48" s="245"/>
      <c r="HL48" s="238">
        <f>HL47/GL47-1</f>
        <v>0.43047898509415128</v>
      </c>
      <c r="HM48" s="245"/>
      <c r="HN48" s="238">
        <f>HN47/GN47-1</f>
        <v>0.48152844122060379</v>
      </c>
      <c r="HO48" s="248"/>
      <c r="HP48" s="238">
        <f>HP47/GP47-1</f>
        <v>0.68604678187824764</v>
      </c>
      <c r="HQ48" s="248"/>
      <c r="HR48" s="70">
        <f>HR47/(FT47+FV47+FX47+FZ47+GB47+GD47+GF47+GH47+GJ47+GL47+GN47+GP47)-1</f>
        <v>0.35648336731842223</v>
      </c>
      <c r="HS48" s="71"/>
      <c r="HT48" s="238">
        <f>HT47/GT47-1</f>
        <v>0.67692335221121769</v>
      </c>
      <c r="HU48" s="245"/>
      <c r="HV48" s="238">
        <f>HV47/GV47-1</f>
        <v>0.53717423805301445</v>
      </c>
      <c r="HW48" s="245"/>
      <c r="HX48" s="238">
        <f>HX47/GX47-1</f>
        <v>4.6911590787478641E-2</v>
      </c>
      <c r="HY48" s="245"/>
      <c r="HZ48" s="238">
        <f>HZ47/GZ47-1</f>
        <v>0.31317799335658458</v>
      </c>
      <c r="IA48" s="245"/>
      <c r="IB48" s="238">
        <f>IB47/HB47-1</f>
        <v>0.25462414868563421</v>
      </c>
      <c r="IC48" s="245"/>
      <c r="ID48" s="238">
        <f>ID47/HD47-1</f>
        <v>0.22034727713905289</v>
      </c>
      <c r="IE48" s="245"/>
      <c r="IF48" s="238">
        <f>IF47/HF47-1</f>
        <v>1.3315964121621993</v>
      </c>
      <c r="IG48" s="245"/>
      <c r="IH48" s="238">
        <f>IH47/HH47-1</f>
        <v>2.4258208555203264</v>
      </c>
      <c r="II48" s="245"/>
      <c r="IJ48" s="238">
        <f>IJ47/HJ47-1</f>
        <v>0.42615082595374409</v>
      </c>
      <c r="IK48" s="245"/>
      <c r="IL48" s="238">
        <f>IL47/HL47-1</f>
        <v>0.73355145627671869</v>
      </c>
      <c r="IM48" s="248"/>
      <c r="IN48" s="238">
        <f>IN47/HN47-1</f>
        <v>-8.5743950146063397E-2</v>
      </c>
      <c r="IO48" s="248"/>
      <c r="IP48" s="238">
        <f>IP47/HP47-1</f>
        <v>-2.1788575299520274E-2</v>
      </c>
      <c r="IQ48" s="248"/>
      <c r="IR48" s="70">
        <f>IR47/(SUM(GT47:HQ47))-1</f>
        <v>0.55115609561847334</v>
      </c>
      <c r="IS48" s="71"/>
      <c r="IT48" s="238">
        <f>IT47/HT47-1</f>
        <v>2.5041695254903962E-2</v>
      </c>
      <c r="IU48" s="245"/>
      <c r="IV48" s="238">
        <f>IV47/HV47-1</f>
        <v>9.7122517850846801E-2</v>
      </c>
      <c r="IW48" s="245"/>
      <c r="IX48" s="238">
        <f>IX47/HX47-1</f>
        <v>-0.12200235137470428</v>
      </c>
      <c r="IY48" s="245"/>
      <c r="IZ48" s="238">
        <f>IZ47/HZ47-1</f>
        <v>0.70990404780372907</v>
      </c>
      <c r="JA48" s="245"/>
      <c r="JB48" s="238">
        <f>JB47/IB47-1</f>
        <v>0.2517990153470131</v>
      </c>
      <c r="JC48" s="245"/>
      <c r="JD48" s="238">
        <f>JD47/ID47-1</f>
        <v>1.6457179000352253</v>
      </c>
      <c r="JE48" s="245"/>
      <c r="JF48" s="238">
        <f>JF47/IF47-1</f>
        <v>2.3646386662248373</v>
      </c>
      <c r="JG48" s="245"/>
      <c r="JH48" s="238">
        <f>JH47/IH47-1</f>
        <v>-0.66840932926617758</v>
      </c>
      <c r="JI48" s="245"/>
      <c r="JJ48" s="238">
        <f>JJ47/IJ47-1</f>
        <v>-0.27860850193884146</v>
      </c>
      <c r="JK48" s="245"/>
      <c r="JL48" s="238">
        <f>JL47/IL47-1</f>
        <v>-0.30137304174182378</v>
      </c>
      <c r="JM48" s="245"/>
      <c r="JN48" s="238">
        <f>JN47/IN47-1</f>
        <v>1.5096020463079984</v>
      </c>
      <c r="JO48" s="245"/>
      <c r="JP48" s="238">
        <f>JP47/IP47-1</f>
        <v>0.86509745897060375</v>
      </c>
      <c r="JQ48" s="245"/>
      <c r="JR48" s="70">
        <f>JR47/(SUM(HT47:IQ47))-1</f>
        <v>0.40932479682445977</v>
      </c>
      <c r="JS48" s="71"/>
    </row>
    <row r="49" spans="2:279" ht="15.5" thickTop="1">
      <c r="B49" s="322" t="s">
        <v>97</v>
      </c>
      <c r="C49" s="323"/>
      <c r="D49" s="323"/>
      <c r="E49" s="324"/>
      <c r="F49" s="318">
        <v>1341.809</v>
      </c>
      <c r="G49" s="320"/>
      <c r="H49" s="318">
        <v>1178.414</v>
      </c>
      <c r="I49" s="319"/>
      <c r="J49" s="318">
        <v>1546.59</v>
      </c>
      <c r="K49" s="320"/>
      <c r="L49" s="318">
        <v>1499.5</v>
      </c>
      <c r="M49" s="320"/>
      <c r="N49" s="318">
        <v>1284.9090000000001</v>
      </c>
      <c r="O49" s="320"/>
      <c r="P49" s="318">
        <v>785.87300000000005</v>
      </c>
      <c r="Q49" s="320"/>
      <c r="R49" s="414"/>
      <c r="S49" s="415"/>
      <c r="T49" s="318">
        <v>848</v>
      </c>
      <c r="U49" s="320"/>
      <c r="V49" s="318">
        <v>853.78</v>
      </c>
      <c r="W49" s="320"/>
      <c r="X49" s="318">
        <v>877.98</v>
      </c>
      <c r="Y49" s="320"/>
      <c r="Z49" s="318">
        <v>1257</v>
      </c>
      <c r="AA49" s="319"/>
      <c r="AB49" s="318">
        <v>1022</v>
      </c>
      <c r="AC49" s="319"/>
      <c r="AD49" s="320">
        <v>1209</v>
      </c>
      <c r="AE49" s="319"/>
      <c r="AF49" s="406">
        <v>1314</v>
      </c>
      <c r="AG49" s="409"/>
      <c r="AH49" s="406">
        <v>1072</v>
      </c>
      <c r="AI49" s="405"/>
      <c r="AJ49" s="409">
        <v>1289</v>
      </c>
      <c r="AK49" s="409"/>
      <c r="AL49" s="409">
        <v>1450</v>
      </c>
      <c r="AM49" s="409"/>
      <c r="AN49" s="409">
        <v>1002</v>
      </c>
      <c r="AO49" s="409"/>
      <c r="AP49" s="406">
        <v>767</v>
      </c>
      <c r="AQ49" s="411"/>
      <c r="AR49" s="414">
        <f>848+V49+X49+Z49+AB49+AD49+AF49+AH49+AJ49+AL49+AN49+AP49</f>
        <v>12961.76</v>
      </c>
      <c r="AS49" s="415"/>
      <c r="AT49" s="406">
        <v>1032.8599999999999</v>
      </c>
      <c r="AU49" s="409"/>
      <c r="AV49" s="406">
        <v>776</v>
      </c>
      <c r="AW49" s="409"/>
      <c r="AX49" s="406">
        <v>1037.4000000000001</v>
      </c>
      <c r="AY49" s="409"/>
      <c r="AZ49" s="406">
        <v>966.1</v>
      </c>
      <c r="BA49" s="409"/>
      <c r="BB49" s="406">
        <v>862.39800000000002</v>
      </c>
      <c r="BC49" s="409"/>
      <c r="BD49" s="409">
        <v>905.5</v>
      </c>
      <c r="BE49" s="409"/>
      <c r="BF49" s="405">
        <v>979.78200000000004</v>
      </c>
      <c r="BG49" s="406"/>
      <c r="BH49" s="409">
        <v>789.12400000000002</v>
      </c>
      <c r="BI49" s="409"/>
      <c r="BJ49" s="406">
        <v>1073.577</v>
      </c>
      <c r="BK49" s="405"/>
      <c r="BL49" s="409">
        <v>1152.365</v>
      </c>
      <c r="BM49" s="405"/>
      <c r="BN49" s="410">
        <v>942.58799999999997</v>
      </c>
      <c r="BO49" s="409"/>
      <c r="BP49" s="406">
        <v>847.34699999999998</v>
      </c>
      <c r="BQ49" s="411"/>
      <c r="BR49" s="412">
        <f>SUM(AT49:BQ49)</f>
        <v>11365.040999999999</v>
      </c>
      <c r="BS49" s="413"/>
      <c r="BT49" s="407">
        <v>620.29</v>
      </c>
      <c r="BU49" s="406"/>
      <c r="BV49" s="407">
        <v>667.29899999999998</v>
      </c>
      <c r="BW49" s="406"/>
      <c r="BX49" s="407">
        <v>873.51599999999996</v>
      </c>
      <c r="BY49" s="407"/>
      <c r="BZ49" s="405">
        <v>745.73699999999997</v>
      </c>
      <c r="CA49" s="407"/>
      <c r="CB49" s="405">
        <v>1114.097</v>
      </c>
      <c r="CC49" s="406"/>
      <c r="CD49" s="405">
        <v>932.35299999999995</v>
      </c>
      <c r="CE49" s="406"/>
      <c r="CF49" s="405">
        <v>851.52200000000005</v>
      </c>
      <c r="CG49" s="406"/>
      <c r="CH49" s="405">
        <v>904.76900000000001</v>
      </c>
      <c r="CI49" s="406"/>
      <c r="CJ49" s="405">
        <v>1053.8779999999999</v>
      </c>
      <c r="CK49" s="406"/>
      <c r="CL49" s="405">
        <v>1010.474</v>
      </c>
      <c r="CM49" s="407"/>
      <c r="CN49" s="405">
        <v>908.51499999999999</v>
      </c>
      <c r="CO49" s="407"/>
      <c r="CP49" s="295">
        <v>735.08699999999999</v>
      </c>
      <c r="CQ49" s="299"/>
      <c r="CR49" s="308">
        <v>10417.536999999998</v>
      </c>
      <c r="CS49" s="408"/>
      <c r="CT49" s="305">
        <v>677.78499999999997</v>
      </c>
      <c r="CU49" s="296"/>
      <c r="CV49" s="295">
        <v>913.86099999999999</v>
      </c>
      <c r="CW49" s="296"/>
      <c r="CX49" s="295">
        <v>926.34299999999996</v>
      </c>
      <c r="CY49" s="296"/>
      <c r="CZ49" s="295">
        <v>845.03300000000002</v>
      </c>
      <c r="DA49" s="296"/>
      <c r="DB49" s="295">
        <v>1074.5540000000001</v>
      </c>
      <c r="DC49" s="302"/>
      <c r="DD49" s="296">
        <v>840.28</v>
      </c>
      <c r="DE49" s="296"/>
      <c r="DF49" s="295">
        <v>858.57100000000003</v>
      </c>
      <c r="DG49" s="296"/>
      <c r="DH49" s="295">
        <v>791.59699999999998</v>
      </c>
      <c r="DI49" s="296"/>
      <c r="DJ49" s="295">
        <v>746.04499999999996</v>
      </c>
      <c r="DK49" s="296"/>
      <c r="DL49" s="295">
        <v>972.59699999999998</v>
      </c>
      <c r="DM49" s="296"/>
      <c r="DN49" s="295">
        <v>885.50400000000002</v>
      </c>
      <c r="DO49" s="296"/>
      <c r="DP49" s="295">
        <v>900.58199999999999</v>
      </c>
      <c r="DQ49" s="299"/>
      <c r="DR49" s="303">
        <f>SUM(CT49:DQ49)</f>
        <v>10432.752</v>
      </c>
      <c r="DS49" s="304"/>
      <c r="DT49" s="305">
        <v>883.23699999999997</v>
      </c>
      <c r="DU49" s="302"/>
      <c r="DV49" s="295">
        <v>871.07299999999998</v>
      </c>
      <c r="DW49" s="296"/>
      <c r="DX49" s="295">
        <v>1020.8440000000001</v>
      </c>
      <c r="DY49" s="296"/>
      <c r="DZ49" s="295">
        <v>1032.2639999999999</v>
      </c>
      <c r="EA49" s="296"/>
      <c r="EB49" s="295">
        <v>825.05100000000004</v>
      </c>
      <c r="EC49" s="296"/>
      <c r="ED49" s="295">
        <v>1023</v>
      </c>
      <c r="EE49" s="296"/>
      <c r="EF49" s="295">
        <v>957</v>
      </c>
      <c r="EG49" s="296"/>
      <c r="EH49" s="295">
        <v>952.79700000000003</v>
      </c>
      <c r="EI49" s="296"/>
      <c r="EJ49" s="295">
        <v>846.00800000000004</v>
      </c>
      <c r="EK49" s="296"/>
      <c r="EL49" s="295">
        <v>920.36599999999999</v>
      </c>
      <c r="EM49" s="296"/>
      <c r="EN49" s="295">
        <v>800.798</v>
      </c>
      <c r="EO49" s="302"/>
      <c r="EP49" s="296">
        <v>675.59400000000005</v>
      </c>
      <c r="EQ49" s="299"/>
      <c r="ER49" s="303">
        <v>10808.111000000001</v>
      </c>
      <c r="ES49" s="304"/>
      <c r="ET49" s="305">
        <v>758.78300000000002</v>
      </c>
      <c r="EU49" s="296"/>
      <c r="EV49" s="295">
        <v>705.56399999999996</v>
      </c>
      <c r="EW49" s="296"/>
      <c r="EX49" s="295">
        <v>830.29</v>
      </c>
      <c r="EY49" s="296"/>
      <c r="EZ49" s="295">
        <v>762.61400000000003</v>
      </c>
      <c r="FA49" s="296"/>
      <c r="FB49" s="295">
        <v>922.19100000000003</v>
      </c>
      <c r="FC49" s="296"/>
      <c r="FD49" s="295">
        <v>812.14700000000005</v>
      </c>
      <c r="FE49" s="296"/>
      <c r="FF49" s="295">
        <v>765.86</v>
      </c>
      <c r="FG49" s="296"/>
      <c r="FH49" s="295">
        <v>761.255</v>
      </c>
      <c r="FI49" s="296"/>
      <c r="FJ49" s="295">
        <v>828.41800000000001</v>
      </c>
      <c r="FK49" s="296"/>
      <c r="FL49" s="295">
        <v>998.85</v>
      </c>
      <c r="FM49" s="296"/>
      <c r="FN49" s="295">
        <v>885.49</v>
      </c>
      <c r="FO49" s="302"/>
      <c r="FP49" s="296">
        <v>782.529</v>
      </c>
      <c r="FQ49" s="299"/>
      <c r="FR49" s="303">
        <v>9813.991</v>
      </c>
      <c r="FS49" s="296"/>
      <c r="FT49" s="305">
        <v>697.22900000000004</v>
      </c>
      <c r="FU49" s="296"/>
      <c r="FV49" s="295">
        <v>675.87300000000005</v>
      </c>
      <c r="FW49" s="296"/>
      <c r="FX49" s="295">
        <v>655.36400000000003</v>
      </c>
      <c r="FY49" s="296"/>
      <c r="FZ49" s="295">
        <v>305.77300000000002</v>
      </c>
      <c r="GA49" s="296"/>
      <c r="GB49" s="295">
        <v>369.654</v>
      </c>
      <c r="GC49" s="296"/>
      <c r="GD49" s="295">
        <v>669.52700000000004</v>
      </c>
      <c r="GE49" s="296"/>
      <c r="GF49" s="295">
        <v>634.83100000000002</v>
      </c>
      <c r="GG49" s="296"/>
      <c r="GH49" s="295">
        <v>743.98199999999997</v>
      </c>
      <c r="GI49" s="296"/>
      <c r="GJ49" s="295">
        <v>703.25699999999995</v>
      </c>
      <c r="GK49" s="302"/>
      <c r="GL49" s="295">
        <v>840.495</v>
      </c>
      <c r="GM49" s="296"/>
      <c r="GN49" s="295">
        <v>778.93700000000001</v>
      </c>
      <c r="GO49" s="296"/>
      <c r="GP49" s="295">
        <v>682.06200000000001</v>
      </c>
      <c r="GQ49" s="299"/>
      <c r="GR49" s="303">
        <f>FT49+FV49+FX49+FZ49+GB49+GD49+GF49+GH49+GJ49+GL49+GN49+GP49</f>
        <v>7756.9839999999995</v>
      </c>
      <c r="GS49" s="304"/>
      <c r="GT49" s="295">
        <v>623.851</v>
      </c>
      <c r="GU49" s="296"/>
      <c r="GV49" s="295">
        <v>708.03599999999994</v>
      </c>
      <c r="GW49" s="296"/>
      <c r="GX49" s="295">
        <v>823.34299999999996</v>
      </c>
      <c r="GY49" s="296"/>
      <c r="GZ49" s="295">
        <v>710.65</v>
      </c>
      <c r="HA49" s="296"/>
      <c r="HB49" s="295">
        <v>702.71</v>
      </c>
      <c r="HC49" s="296"/>
      <c r="HD49" s="295">
        <v>770.46199999999999</v>
      </c>
      <c r="HE49" s="296"/>
      <c r="HF49" s="295">
        <v>783.33100000000002</v>
      </c>
      <c r="HG49" s="296"/>
      <c r="HH49" s="295">
        <v>820.90599999999995</v>
      </c>
      <c r="HI49" s="296"/>
      <c r="HJ49" s="295">
        <v>883.43799999999999</v>
      </c>
      <c r="HK49" s="296"/>
      <c r="HL49" s="295">
        <v>996.21299999999997</v>
      </c>
      <c r="HM49" s="296"/>
      <c r="HN49" s="295">
        <v>864.96</v>
      </c>
      <c r="HO49" s="299"/>
      <c r="HP49" s="295">
        <v>915.125</v>
      </c>
      <c r="HQ49" s="299"/>
      <c r="HR49" s="303">
        <f>GX49+GT49+GV49+GZ49+HB49+HD49+HF49+HH49+HJ49+HL49+HN49+HP49</f>
        <v>9603.0249999999996</v>
      </c>
      <c r="HS49" s="304"/>
      <c r="HT49" s="295">
        <v>778.60199999999998</v>
      </c>
      <c r="HU49" s="296"/>
      <c r="HV49" s="295">
        <v>894.245</v>
      </c>
      <c r="HW49" s="296"/>
      <c r="HX49" s="295">
        <v>965.98199999999997</v>
      </c>
      <c r="HY49" s="296"/>
      <c r="HZ49" s="295">
        <v>845.59699999999998</v>
      </c>
      <c r="IA49" s="296"/>
      <c r="IB49" s="295">
        <v>854.37900000000002</v>
      </c>
      <c r="IC49" s="296"/>
      <c r="ID49" s="295">
        <v>933.41600000000005</v>
      </c>
      <c r="IE49" s="296"/>
      <c r="IF49" s="295">
        <v>863.58900000000006</v>
      </c>
      <c r="IG49" s="296"/>
      <c r="IH49" s="295">
        <v>1020.254</v>
      </c>
      <c r="II49" s="296"/>
      <c r="IJ49" s="295">
        <v>1192.3910000000001</v>
      </c>
      <c r="IK49" s="296"/>
      <c r="IL49" s="295">
        <v>1057.8699999999999</v>
      </c>
      <c r="IM49" s="299"/>
      <c r="IN49" s="295">
        <v>1388.355</v>
      </c>
      <c r="IO49" s="299"/>
      <c r="IP49" s="295">
        <v>830.899</v>
      </c>
      <c r="IQ49" s="299"/>
      <c r="IR49" s="303">
        <f>HT49+HV49+HX49+HZ49+IB49+ID49+IF49+IH49+IJ49+IL49+IN49+IP49</f>
        <v>11625.579</v>
      </c>
      <c r="IS49" s="304"/>
      <c r="IT49" s="295">
        <v>1225.068</v>
      </c>
      <c r="IU49" s="296"/>
      <c r="IV49" s="295">
        <v>1062.482</v>
      </c>
      <c r="IW49" s="296"/>
      <c r="IX49" s="295">
        <v>1468.1120000000001</v>
      </c>
      <c r="IY49" s="296"/>
      <c r="IZ49" s="295">
        <v>836.55700000000002</v>
      </c>
      <c r="JA49" s="296"/>
      <c r="JB49" s="295">
        <v>943.38599999999997</v>
      </c>
      <c r="JC49" s="296"/>
      <c r="JD49" s="295">
        <v>912.52099999999996</v>
      </c>
      <c r="JE49" s="296"/>
      <c r="JF49" s="295">
        <v>915.74900000000002</v>
      </c>
      <c r="JG49" s="296"/>
      <c r="JH49" s="295">
        <v>968.49800000000005</v>
      </c>
      <c r="JI49" s="296"/>
      <c r="JJ49" s="295">
        <v>997.09400000000005</v>
      </c>
      <c r="JK49" s="296"/>
      <c r="JL49" s="295">
        <v>986.24599999999998</v>
      </c>
      <c r="JM49" s="296"/>
      <c r="JN49" s="295">
        <v>989.83199999999999</v>
      </c>
      <c r="JO49" s="296"/>
      <c r="JP49" s="295">
        <v>2065.7570000000001</v>
      </c>
      <c r="JQ49" s="296"/>
      <c r="JR49" s="303">
        <f>SUM(IT49:JQ49)</f>
        <v>13371.302</v>
      </c>
      <c r="JS49" s="304"/>
    </row>
    <row r="50" spans="2:279" ht="15.5" thickBot="1">
      <c r="B50" s="268" t="s">
        <v>98</v>
      </c>
      <c r="C50" s="269"/>
      <c r="D50" s="269"/>
      <c r="E50" s="270"/>
      <c r="F50" s="174">
        <v>0.08</v>
      </c>
      <c r="G50" s="79"/>
      <c r="H50" s="174">
        <v>-0.216</v>
      </c>
      <c r="I50" s="174"/>
      <c r="J50" s="174">
        <v>0.16</v>
      </c>
      <c r="K50" s="79"/>
      <c r="L50" s="174">
        <v>-8.4000000000000005E-2</v>
      </c>
      <c r="M50" s="79"/>
      <c r="N50" s="174">
        <v>0.25700000000000001</v>
      </c>
      <c r="O50" s="79"/>
      <c r="P50" s="174">
        <v>-6.3E-2</v>
      </c>
      <c r="Q50" s="79"/>
      <c r="R50" s="179"/>
      <c r="S50" s="174"/>
      <c r="T50" s="174">
        <v>-0.16500000000000001</v>
      </c>
      <c r="U50" s="79"/>
      <c r="V50" s="174">
        <v>-0.28000000000000003</v>
      </c>
      <c r="W50" s="79"/>
      <c r="X50" s="174">
        <v>-0.29799999999999999</v>
      </c>
      <c r="Y50" s="79"/>
      <c r="Z50" s="174">
        <v>6.8000000000000005E-2</v>
      </c>
      <c r="AA50" s="174"/>
      <c r="AB50" s="174">
        <v>-0.22800000000000001</v>
      </c>
      <c r="AC50" s="174"/>
      <c r="AD50" s="80">
        <v>0.14599999999999999</v>
      </c>
      <c r="AE50" s="174"/>
      <c r="AF50" s="80">
        <v>-8.2000000000000003E-2</v>
      </c>
      <c r="AG50" s="174"/>
      <c r="AH50" s="80">
        <v>-9.0999999999999998E-2</v>
      </c>
      <c r="AI50" s="79"/>
      <c r="AJ50" s="174">
        <v>-0.16700000000000001</v>
      </c>
      <c r="AK50" s="174"/>
      <c r="AL50" s="174">
        <v>-3.3000000000000002E-2</v>
      </c>
      <c r="AM50" s="174"/>
      <c r="AN50" s="174">
        <v>-0.22</v>
      </c>
      <c r="AO50" s="174"/>
      <c r="AP50" s="80">
        <v>-2.3E-2</v>
      </c>
      <c r="AQ50" s="271"/>
      <c r="AR50" s="179">
        <v>-0.12</v>
      </c>
      <c r="AS50" s="174"/>
      <c r="AT50" s="80">
        <v>0.218</v>
      </c>
      <c r="AU50" s="174"/>
      <c r="AV50" s="80">
        <v>-9.0999999999999998E-2</v>
      </c>
      <c r="AW50" s="174"/>
      <c r="AX50" s="80">
        <v>0.18157589011139219</v>
      </c>
      <c r="AY50" s="174"/>
      <c r="AZ50" s="80">
        <v>-0.23142402545743834</v>
      </c>
      <c r="BA50" s="174"/>
      <c r="BB50" s="80">
        <v>-0.15616634050880629</v>
      </c>
      <c r="BC50" s="174"/>
      <c r="BD50" s="174">
        <v>-0.25103391232423489</v>
      </c>
      <c r="BE50" s="174"/>
      <c r="BF50" s="79">
        <v>-0.25447358308952484</v>
      </c>
      <c r="BG50" s="80"/>
      <c r="BH50" s="174">
        <v>-0.26387686567164181</v>
      </c>
      <c r="BI50" s="174"/>
      <c r="BJ50" s="174">
        <v>-0.16712412723041115</v>
      </c>
      <c r="BK50" s="79"/>
      <c r="BL50" s="174">
        <v>-0.20526551724137931</v>
      </c>
      <c r="BM50" s="79"/>
      <c r="BN50" s="172">
        <v>-5.9293413173652776E-2</v>
      </c>
      <c r="BO50" s="173"/>
      <c r="BP50" s="173">
        <v>0.104</v>
      </c>
      <c r="BQ50" s="404"/>
      <c r="BR50" s="219">
        <v>-0.123</v>
      </c>
      <c r="BS50" s="220"/>
      <c r="BT50" s="287">
        <v>-0.39900000000000002</v>
      </c>
      <c r="BU50" s="264"/>
      <c r="BV50" s="287">
        <v>-0.14099999999999999</v>
      </c>
      <c r="BW50" s="264"/>
      <c r="BX50" s="287">
        <v>-0.158</v>
      </c>
      <c r="BY50" s="287"/>
      <c r="BZ50" s="262">
        <v>-0.22800000000000001</v>
      </c>
      <c r="CA50" s="287"/>
      <c r="CB50" s="262">
        <v>0.29199999999999998</v>
      </c>
      <c r="CC50" s="264"/>
      <c r="CD50" s="262">
        <v>0.03</v>
      </c>
      <c r="CE50" s="264"/>
      <c r="CF50" s="262">
        <v>-0.13100000000000001</v>
      </c>
      <c r="CG50" s="264"/>
      <c r="CH50" s="262">
        <v>0.14654857791677856</v>
      </c>
      <c r="CI50" s="264"/>
      <c r="CJ50" s="262">
        <v>-1.7999999999999999E-2</v>
      </c>
      <c r="CK50" s="264"/>
      <c r="CL50" s="262">
        <v>-0.123</v>
      </c>
      <c r="CM50" s="287"/>
      <c r="CN50" s="73">
        <v>-3.5999999999999997E-2</v>
      </c>
      <c r="CO50" s="76"/>
      <c r="CP50" s="73">
        <v>-0.13200000000000001</v>
      </c>
      <c r="CQ50" s="77"/>
      <c r="CR50" s="402">
        <v>-8.3000000000000004E-2</v>
      </c>
      <c r="CS50" s="403"/>
      <c r="CT50" s="290">
        <v>9.2999999999999999E-2</v>
      </c>
      <c r="CU50" s="287"/>
      <c r="CV50" s="262">
        <v>0.36899999999999999</v>
      </c>
      <c r="CW50" s="287"/>
      <c r="CX50" s="262">
        <v>0.06</v>
      </c>
      <c r="CY50" s="287"/>
      <c r="CZ50" s="262">
        <v>0.13300000000000001</v>
      </c>
      <c r="DA50" s="287"/>
      <c r="DB50" s="262">
        <v>-3.5000000000000003E-2</v>
      </c>
      <c r="DC50" s="264"/>
      <c r="DD50" s="287">
        <v>-9.9000000000000005E-2</v>
      </c>
      <c r="DE50" s="287"/>
      <c r="DF50" s="262">
        <v>8.0000000000000002E-3</v>
      </c>
      <c r="DG50" s="287"/>
      <c r="DH50" s="262">
        <v>-0.125</v>
      </c>
      <c r="DI50" s="287"/>
      <c r="DJ50" s="262">
        <v>-0.29199999999999998</v>
      </c>
      <c r="DK50" s="287"/>
      <c r="DL50" s="262">
        <v>-2.5000000000000001E-2</v>
      </c>
      <c r="DM50" s="287"/>
      <c r="DN50" s="262">
        <v>1.0620000000000001</v>
      </c>
      <c r="DO50" s="287"/>
      <c r="DP50" s="262">
        <v>0.22500000000000001</v>
      </c>
      <c r="DQ50" s="289"/>
      <c r="DR50" s="282">
        <v>1E-3</v>
      </c>
      <c r="DS50" s="288"/>
      <c r="DT50" s="290">
        <v>0.30299999999999999</v>
      </c>
      <c r="DU50" s="264"/>
      <c r="DV50" s="262">
        <v>-4.7E-2</v>
      </c>
      <c r="DW50" s="287"/>
      <c r="DX50" s="262">
        <v>0.10199999999999999</v>
      </c>
      <c r="DY50" s="287"/>
      <c r="DZ50" s="262">
        <v>0.222</v>
      </c>
      <c r="EA50" s="287"/>
      <c r="EB50" s="284">
        <v>-0.2321921466952801</v>
      </c>
      <c r="EC50" s="283"/>
      <c r="ED50" s="284">
        <v>0.217</v>
      </c>
      <c r="EE50" s="283"/>
      <c r="EF50" s="284">
        <v>0.115</v>
      </c>
      <c r="EG50" s="283"/>
      <c r="EH50" s="284">
        <v>0.2036389728611907</v>
      </c>
      <c r="EI50" s="283"/>
      <c r="EJ50" s="284">
        <v>0.13399057697591976</v>
      </c>
      <c r="EK50" s="283"/>
      <c r="EL50" s="284">
        <v>-5.3702612695700314E-2</v>
      </c>
      <c r="EM50" s="283"/>
      <c r="EN50" s="284">
        <v>-9.565851763515465E-2</v>
      </c>
      <c r="EO50" s="285"/>
      <c r="EP50" s="283">
        <v>-0.24982511309353284</v>
      </c>
      <c r="EQ50" s="286"/>
      <c r="ER50" s="213">
        <v>3.597890566170836E-2</v>
      </c>
      <c r="ES50" s="214"/>
      <c r="ET50" s="401">
        <v>-0.14090668755951119</v>
      </c>
      <c r="EU50" s="283"/>
      <c r="EV50" s="284">
        <v>-0.19000588928826867</v>
      </c>
      <c r="EW50" s="283"/>
      <c r="EX50" s="284">
        <v>-0.18666319241725482</v>
      </c>
      <c r="EY50" s="283"/>
      <c r="EZ50" s="284">
        <v>-0.26122193547387096</v>
      </c>
      <c r="FA50" s="283"/>
      <c r="FB50" s="284">
        <v>0.11773817618547211</v>
      </c>
      <c r="FC50" s="283"/>
      <c r="FD50" s="399">
        <v>-0.20583138901546782</v>
      </c>
      <c r="FE50" s="397"/>
      <c r="FF50" s="399">
        <v>-0.20009692503245635</v>
      </c>
      <c r="FG50" s="397"/>
      <c r="FH50" s="399">
        <v>-0.20103127948555677</v>
      </c>
      <c r="FI50" s="397"/>
      <c r="FJ50" s="399">
        <v>-2.0791765562500619E-2</v>
      </c>
      <c r="FK50" s="397"/>
      <c r="FL50" s="399">
        <v>8.5274771123661663E-2</v>
      </c>
      <c r="FM50" s="397"/>
      <c r="FN50" s="399">
        <v>0.10575950489386843</v>
      </c>
      <c r="FO50" s="400"/>
      <c r="FP50" s="397">
        <v>0.15828293324097009</v>
      </c>
      <c r="FQ50" s="398"/>
      <c r="FR50" s="213">
        <v>-9.1979070163139554E-2</v>
      </c>
      <c r="FS50" s="397"/>
      <c r="FT50" s="75">
        <f>FT49/ET49-1</f>
        <v>-8.1122007214183722E-2</v>
      </c>
      <c r="FU50" s="76"/>
      <c r="FV50" s="73">
        <f>FV49/EV49-1</f>
        <v>-4.2081228634113899E-2</v>
      </c>
      <c r="FW50" s="76"/>
      <c r="FX50" s="73">
        <f>FX49/EX49-1</f>
        <v>-0.21068060557154722</v>
      </c>
      <c r="FY50" s="76"/>
      <c r="FZ50" s="73">
        <f>FZ49/EZ49-1</f>
        <v>-0.59904617539148242</v>
      </c>
      <c r="GA50" s="76"/>
      <c r="GB50" s="73">
        <f>GB49/FB49-1</f>
        <v>-0.59915679072990302</v>
      </c>
      <c r="GC50" s="76"/>
      <c r="GD50" s="73">
        <f t="shared" ref="GD50" si="200">GD49/FD49-1</f>
        <v>-0.17560860287608027</v>
      </c>
      <c r="GE50" s="76"/>
      <c r="GF50" s="73">
        <f t="shared" ref="GF50" si="201">GF49/FF49-1</f>
        <v>-0.17108740500874831</v>
      </c>
      <c r="GG50" s="76"/>
      <c r="GH50" s="73">
        <f t="shared" ref="GH50" si="202">GH49/FH49-1</f>
        <v>-2.2690162954594695E-2</v>
      </c>
      <c r="GI50" s="76"/>
      <c r="GJ50" s="73">
        <f t="shared" ref="GJ50" si="203">GJ49/FJ49-1</f>
        <v>-0.1510843559652254</v>
      </c>
      <c r="GK50" s="74"/>
      <c r="GL50" s="73">
        <f t="shared" ref="GL50" si="204">GL49/FL49-1</f>
        <v>-0.15853731791560299</v>
      </c>
      <c r="GM50" s="76"/>
      <c r="GN50" s="73">
        <f t="shared" ref="GN50" si="205">GN49/FN49-1</f>
        <v>-0.1203322454234379</v>
      </c>
      <c r="GO50" s="76"/>
      <c r="GP50" s="73">
        <f t="shared" ref="GP50" si="206">GP49/FP49-1</f>
        <v>-0.12838757413463264</v>
      </c>
      <c r="GQ50" s="77"/>
      <c r="GR50" s="70">
        <f>GR49/(ET49+EV49+EX49+EZ49+FB49+FD49+FF49+FH49+FJ49+FL49+FN49+FP49)-1</f>
        <v>-0.20959943818982518</v>
      </c>
      <c r="GS50" s="71"/>
      <c r="GT50" s="73">
        <f t="shared" ref="GT50" si="207">GT49/FT49-1</f>
        <v>-0.10524232354075924</v>
      </c>
      <c r="GU50" s="76"/>
      <c r="GV50" s="73">
        <f t="shared" ref="GV50" si="208">GV49/FV49-1</f>
        <v>4.7587342592469106E-2</v>
      </c>
      <c r="GW50" s="76"/>
      <c r="GX50" s="73">
        <f t="shared" ref="GX50" si="209">GX49/FX49-1</f>
        <v>0.25631404837616945</v>
      </c>
      <c r="GY50" s="76"/>
      <c r="GZ50" s="73">
        <f t="shared" ref="GZ50" si="210">GZ49/FZ49-1</f>
        <v>1.3241097153770931</v>
      </c>
      <c r="HA50" s="76"/>
      <c r="HB50" s="73">
        <f t="shared" ref="HB50" si="211">HB49/GB49-1</f>
        <v>0.90099390240603383</v>
      </c>
      <c r="HC50" s="76"/>
      <c r="HD50" s="73">
        <f t="shared" ref="HD50" si="212">HD49/GD49-1</f>
        <v>0.15075568274319018</v>
      </c>
      <c r="HE50" s="76"/>
      <c r="HF50" s="73">
        <f t="shared" ref="HF50" si="213">HF49/GF49-1</f>
        <v>0.23392052372993755</v>
      </c>
      <c r="HG50" s="76"/>
      <c r="HH50" s="73">
        <f t="shared" ref="HH50" si="214">HH49/GH49-1</f>
        <v>0.10339497460960079</v>
      </c>
      <c r="HI50" s="76"/>
      <c r="HJ50" s="73">
        <f t="shared" ref="HJ50" si="215">HJ49/GJ49-1</f>
        <v>0.25620932319194845</v>
      </c>
      <c r="HK50" s="76"/>
      <c r="HL50" s="73">
        <f t="shared" ref="HL50" si="216">HL49/GL49-1</f>
        <v>0.18526939482090898</v>
      </c>
      <c r="HM50" s="76"/>
      <c r="HN50" s="73">
        <f t="shared" ref="HN50" si="217">HN49/GN49-1</f>
        <v>0.1104364024304918</v>
      </c>
      <c r="HO50" s="77"/>
      <c r="HP50" s="73">
        <f t="shared" ref="HP50" si="218">HP49/GP49-1</f>
        <v>0.34170354014737669</v>
      </c>
      <c r="HQ50" s="77"/>
      <c r="HR50" s="70">
        <f>HR49/(FT49+FV49+FX49+FZ49+GB49+GD49+GF49+GH49+GJ49+GL49+GN49+GP49)-1</f>
        <v>0.23798437640196246</v>
      </c>
      <c r="HS50" s="71"/>
      <c r="HT50" s="73">
        <f t="shared" ref="HT50" si="219">HT49/GT49-1</f>
        <v>0.24805762914542084</v>
      </c>
      <c r="HU50" s="76"/>
      <c r="HV50" s="73">
        <f t="shared" ref="HV50" si="220">HV49/GV49-1</f>
        <v>0.26299368958640534</v>
      </c>
      <c r="HW50" s="76"/>
      <c r="HX50" s="73">
        <f t="shared" ref="HX50" si="221">HX49/GX49-1</f>
        <v>0.17324371495233448</v>
      </c>
      <c r="HY50" s="76"/>
      <c r="HZ50" s="73">
        <f t="shared" ref="HZ50" si="222">HZ49/GZ49-1</f>
        <v>0.1898923520720468</v>
      </c>
      <c r="IA50" s="76"/>
      <c r="IB50" s="73">
        <f t="shared" ref="IB50" si="223">IB49/HB49-1</f>
        <v>0.21583441248879343</v>
      </c>
      <c r="IC50" s="76"/>
      <c r="ID50" s="73">
        <f t="shared" ref="ID50" si="224">ID49/HD49-1</f>
        <v>0.21150167042631574</v>
      </c>
      <c r="IE50" s="76"/>
      <c r="IF50" s="73">
        <f t="shared" ref="IF50" si="225">IF49/HF49-1</f>
        <v>0.10245732646863215</v>
      </c>
      <c r="IG50" s="76"/>
      <c r="IH50" s="73">
        <f t="shared" ref="IH50" si="226">IH49/HH49-1</f>
        <v>0.24283900958209603</v>
      </c>
      <c r="II50" s="76"/>
      <c r="IJ50" s="73">
        <f t="shared" ref="IJ50" si="227">IJ49/HJ49-1</f>
        <v>0.34971667508076409</v>
      </c>
      <c r="IK50" s="76"/>
      <c r="IL50" s="73">
        <f>IL49/HL49-1</f>
        <v>6.189138266615668E-2</v>
      </c>
      <c r="IM50" s="77"/>
      <c r="IN50" s="73">
        <f>IN49/HN49-1</f>
        <v>0.60510890677025531</v>
      </c>
      <c r="IO50" s="77"/>
      <c r="IP50" s="73">
        <f>IP49/HP49-1</f>
        <v>-9.2037699767791303E-2</v>
      </c>
      <c r="IQ50" s="77"/>
      <c r="IR50" s="70">
        <f>IR49/(SUM(GT49:HQ49))-1</f>
        <v>0.21061634224632342</v>
      </c>
      <c r="IS50" s="71"/>
      <c r="IT50" s="73">
        <f>IT49/HT49-1</f>
        <v>0.57342005286397923</v>
      </c>
      <c r="IU50" s="76"/>
      <c r="IV50" s="73">
        <f>IV49/HV49-1</f>
        <v>0.18813300605538741</v>
      </c>
      <c r="IW50" s="76"/>
      <c r="IX50" s="73">
        <f>IX49/HX49-1</f>
        <v>0.51981299858589503</v>
      </c>
      <c r="IY50" s="76"/>
      <c r="IZ50" s="73">
        <f>IZ49/HZ49-1</f>
        <v>-1.0690671797558338E-2</v>
      </c>
      <c r="JA50" s="76"/>
      <c r="JB50" s="73">
        <f>JB49/IB49-1</f>
        <v>0.10417742009108366</v>
      </c>
      <c r="JC50" s="76"/>
      <c r="JD50" s="73">
        <f>JD49/ID49-1</f>
        <v>-2.2385517282755063E-2</v>
      </c>
      <c r="JE50" s="76"/>
      <c r="JF50" s="73">
        <f>JF49/IF49-1</f>
        <v>6.0399101887587792E-2</v>
      </c>
      <c r="JG50" s="76"/>
      <c r="JH50" s="73">
        <f>JH49/IH49-1</f>
        <v>-5.0728544068437853E-2</v>
      </c>
      <c r="JI50" s="76"/>
      <c r="JJ50" s="73">
        <f>JJ49/IJ49-1</f>
        <v>-0.16378603998185159</v>
      </c>
      <c r="JK50" s="76"/>
      <c r="JL50" s="73">
        <f>JL49/IL49-1</f>
        <v>-6.7705861778857401E-2</v>
      </c>
      <c r="JM50" s="76"/>
      <c r="JN50" s="73">
        <f>JN49/IN49-1</f>
        <v>-0.28704690082867856</v>
      </c>
      <c r="JO50" s="76"/>
      <c r="JP50" s="73">
        <f>JP49/IP49-1</f>
        <v>1.486171002733184</v>
      </c>
      <c r="JQ50" s="76"/>
      <c r="JR50" s="70">
        <f>JR49/(SUM(HT49:IQ49))-1</f>
        <v>0.15016224138169809</v>
      </c>
      <c r="JS50" s="71"/>
    </row>
    <row r="51" spans="2:279">
      <c r="B51" s="72" t="s">
        <v>71</v>
      </c>
      <c r="C51" s="72"/>
      <c r="D51" s="16" t="s">
        <v>72</v>
      </c>
      <c r="EX51" s="1" t="s">
        <v>79</v>
      </c>
    </row>
    <row r="52" spans="2:279">
      <c r="B52" s="25"/>
      <c r="C52" s="25"/>
      <c r="D52" s="16"/>
      <c r="JE52" s="1" t="s">
        <v>79</v>
      </c>
    </row>
    <row r="53" spans="2:279">
      <c r="C53" s="16"/>
    </row>
    <row r="54" spans="2:279" ht="16">
      <c r="B54" s="6" t="s">
        <v>99</v>
      </c>
      <c r="DG54" s="7"/>
    </row>
    <row r="55" spans="2:279" ht="16.5" thickBot="1">
      <c r="B55" s="6"/>
      <c r="Y55" s="34"/>
      <c r="Z55" s="34"/>
      <c r="AA55" s="34"/>
      <c r="AB55" s="34"/>
      <c r="AC55" s="34"/>
      <c r="AD55" s="34"/>
      <c r="AE55" s="34"/>
      <c r="AF55" s="34"/>
      <c r="AG55" s="34"/>
      <c r="AQ55" s="7" t="s">
        <v>1</v>
      </c>
      <c r="DH55" s="35"/>
      <c r="DI55" s="35"/>
      <c r="DK55" s="7"/>
      <c r="DM55" s="7"/>
      <c r="DN55" s="7"/>
      <c r="DO55" s="7"/>
      <c r="FI55" s="7"/>
      <c r="IS55" s="7"/>
      <c r="JS55" s="7"/>
    </row>
    <row r="56" spans="2:279" ht="15.5" thickBot="1">
      <c r="B56" s="156"/>
      <c r="C56" s="157"/>
      <c r="D56" s="157"/>
      <c r="E56" s="158"/>
      <c r="F56" s="151">
        <v>41456</v>
      </c>
      <c r="G56" s="150"/>
      <c r="H56" s="151">
        <v>41487</v>
      </c>
      <c r="I56" s="150"/>
      <c r="J56" s="151">
        <v>41518</v>
      </c>
      <c r="K56" s="150"/>
      <c r="L56" s="151">
        <v>41548</v>
      </c>
      <c r="M56" s="152"/>
      <c r="N56" s="151">
        <v>41579</v>
      </c>
      <c r="O56" s="150"/>
      <c r="P56" s="151">
        <v>41609</v>
      </c>
      <c r="Q56" s="153"/>
      <c r="R56" s="154" t="s">
        <v>81</v>
      </c>
      <c r="S56" s="155"/>
      <c r="T56" s="151">
        <v>41670</v>
      </c>
      <c r="U56" s="150"/>
      <c r="V56" s="151">
        <v>41671</v>
      </c>
      <c r="W56" s="150"/>
      <c r="X56" s="151">
        <v>41699</v>
      </c>
      <c r="Y56" s="150"/>
      <c r="Z56" s="151">
        <v>41730</v>
      </c>
      <c r="AA56" s="152"/>
      <c r="AB56" s="151">
        <v>41760</v>
      </c>
      <c r="AC56" s="152"/>
      <c r="AD56" s="151">
        <v>41791</v>
      </c>
      <c r="AE56" s="152"/>
      <c r="AF56" s="151">
        <v>41821</v>
      </c>
      <c r="AG56" s="152"/>
      <c r="AH56" s="150">
        <v>41853</v>
      </c>
      <c r="AI56" s="150"/>
      <c r="AJ56" s="151">
        <v>41883</v>
      </c>
      <c r="AK56" s="152"/>
      <c r="AL56" s="150">
        <v>41914</v>
      </c>
      <c r="AM56" s="150"/>
      <c r="AN56" s="151">
        <v>41946</v>
      </c>
      <c r="AO56" s="152"/>
      <c r="AP56" s="151">
        <v>41947</v>
      </c>
      <c r="AQ56" s="150"/>
      <c r="AR56" s="154" t="s">
        <v>81</v>
      </c>
      <c r="AS56" s="155"/>
      <c r="AT56" s="151">
        <v>42008</v>
      </c>
      <c r="AU56" s="152"/>
      <c r="AV56" s="151">
        <v>42040</v>
      </c>
      <c r="AW56" s="152"/>
      <c r="AX56" s="151">
        <v>42069</v>
      </c>
      <c r="AY56" s="152"/>
      <c r="AZ56" s="151">
        <v>42101</v>
      </c>
      <c r="BA56" s="152"/>
      <c r="BB56" s="151">
        <v>42132</v>
      </c>
      <c r="BC56" s="152"/>
      <c r="BD56" s="151">
        <v>42164</v>
      </c>
      <c r="BE56" s="152"/>
      <c r="BF56" s="151">
        <v>42195</v>
      </c>
      <c r="BG56" s="152"/>
      <c r="BH56" s="151">
        <v>42227</v>
      </c>
      <c r="BI56" s="152"/>
      <c r="BJ56" s="151">
        <v>42259</v>
      </c>
      <c r="BK56" s="150"/>
      <c r="BL56" s="395">
        <v>42284</v>
      </c>
      <c r="BM56" s="151"/>
      <c r="BN56" s="260">
        <v>42316</v>
      </c>
      <c r="BO56" s="258"/>
      <c r="BP56" s="258">
        <v>42347</v>
      </c>
      <c r="BQ56" s="143"/>
      <c r="BR56" s="134" t="s">
        <v>81</v>
      </c>
      <c r="BS56" s="135"/>
      <c r="BT56" s="147">
        <v>42379</v>
      </c>
      <c r="BU56" s="144"/>
      <c r="BV56" s="143">
        <v>42411</v>
      </c>
      <c r="BW56" s="144"/>
      <c r="BX56" s="143">
        <v>42460</v>
      </c>
      <c r="BY56" s="144"/>
      <c r="BZ56" s="143">
        <v>42461</v>
      </c>
      <c r="CA56" s="144"/>
      <c r="CB56" s="143">
        <v>42492</v>
      </c>
      <c r="CC56" s="144"/>
      <c r="CD56" s="143">
        <v>42523</v>
      </c>
      <c r="CE56" s="144"/>
      <c r="CF56" s="143">
        <v>42554</v>
      </c>
      <c r="CG56" s="144"/>
      <c r="CH56" s="143">
        <v>42586</v>
      </c>
      <c r="CI56" s="144"/>
      <c r="CJ56" s="143">
        <v>42617</v>
      </c>
      <c r="CK56" s="144"/>
      <c r="CL56" s="143">
        <v>42648</v>
      </c>
      <c r="CM56" s="144"/>
      <c r="CN56" s="143">
        <v>42680</v>
      </c>
      <c r="CO56" s="147"/>
      <c r="CP56" s="395">
        <v>42711</v>
      </c>
      <c r="CQ56" s="395"/>
      <c r="CR56" s="396" t="s">
        <v>81</v>
      </c>
      <c r="CS56" s="207"/>
      <c r="CT56" s="148">
        <v>42736</v>
      </c>
      <c r="CU56" s="147"/>
      <c r="CV56" s="143">
        <v>42768</v>
      </c>
      <c r="CW56" s="147"/>
      <c r="CX56" s="143">
        <v>42797</v>
      </c>
      <c r="CY56" s="144"/>
      <c r="CZ56" s="147">
        <v>42829</v>
      </c>
      <c r="DA56" s="147"/>
      <c r="DB56" s="143">
        <v>42860</v>
      </c>
      <c r="DC56" s="147"/>
      <c r="DD56" s="143">
        <v>42892</v>
      </c>
      <c r="DE56" s="147"/>
      <c r="DF56" s="143">
        <v>42893</v>
      </c>
      <c r="DG56" s="144"/>
      <c r="DH56" s="147">
        <v>42955</v>
      </c>
      <c r="DI56" s="144"/>
      <c r="DJ56" s="147">
        <v>42987</v>
      </c>
      <c r="DK56" s="144"/>
      <c r="DL56" s="147">
        <v>43018</v>
      </c>
      <c r="DM56" s="144"/>
      <c r="DN56" s="147">
        <v>43050</v>
      </c>
      <c r="DO56" s="147"/>
      <c r="DP56" s="143">
        <v>43081</v>
      </c>
      <c r="DQ56" s="149"/>
      <c r="DR56" s="145" t="str">
        <f>DR44</f>
        <v>年初来累計</v>
      </c>
      <c r="DS56" s="146"/>
      <c r="DT56" s="148">
        <v>43111</v>
      </c>
      <c r="DU56" s="147"/>
      <c r="DV56" s="143">
        <v>43143</v>
      </c>
      <c r="DW56" s="147"/>
      <c r="DX56" s="143">
        <v>43172</v>
      </c>
      <c r="DY56" s="147"/>
      <c r="DZ56" s="143">
        <v>43204</v>
      </c>
      <c r="EA56" s="144"/>
      <c r="EB56" s="143">
        <v>43235</v>
      </c>
      <c r="EC56" s="147"/>
      <c r="ED56" s="143">
        <v>43267</v>
      </c>
      <c r="EE56" s="147"/>
      <c r="EF56" s="143">
        <v>43298</v>
      </c>
      <c r="EG56" s="147"/>
      <c r="EH56" s="143">
        <v>43330</v>
      </c>
      <c r="EI56" s="147"/>
      <c r="EJ56" s="143">
        <v>43362</v>
      </c>
      <c r="EK56" s="147"/>
      <c r="EL56" s="143">
        <v>43393</v>
      </c>
      <c r="EM56" s="147"/>
      <c r="EN56" s="258">
        <v>43413</v>
      </c>
      <c r="EO56" s="143"/>
      <c r="EP56" s="258">
        <v>43444</v>
      </c>
      <c r="EQ56" s="259"/>
      <c r="ER56" s="145" t="s">
        <v>82</v>
      </c>
      <c r="ES56" s="146"/>
      <c r="ET56" s="258">
        <v>43486</v>
      </c>
      <c r="EU56" s="143"/>
      <c r="EV56" s="258">
        <v>43518</v>
      </c>
      <c r="EW56" s="143"/>
      <c r="EX56" s="258">
        <v>43525</v>
      </c>
      <c r="EY56" s="143"/>
      <c r="EZ56" s="258">
        <v>43557</v>
      </c>
      <c r="FA56" s="143"/>
      <c r="FB56" s="258">
        <v>43588</v>
      </c>
      <c r="FC56" s="143"/>
      <c r="FD56" s="258">
        <v>43620</v>
      </c>
      <c r="FE56" s="143"/>
      <c r="FF56" s="258">
        <v>43651</v>
      </c>
      <c r="FG56" s="143"/>
      <c r="FH56" s="258">
        <v>43683</v>
      </c>
      <c r="FI56" s="143"/>
      <c r="FJ56" s="258">
        <v>43715</v>
      </c>
      <c r="FK56" s="258"/>
      <c r="FL56" s="144">
        <v>43746</v>
      </c>
      <c r="FM56" s="143"/>
      <c r="FN56" s="258">
        <v>43778</v>
      </c>
      <c r="FO56" s="143"/>
      <c r="FP56" s="258">
        <v>43809</v>
      </c>
      <c r="FQ56" s="259"/>
      <c r="FR56" s="145" t="s">
        <v>82</v>
      </c>
      <c r="FS56" s="206"/>
      <c r="FT56" s="148">
        <v>43840</v>
      </c>
      <c r="FU56" s="144"/>
      <c r="FV56" s="143">
        <v>43871</v>
      </c>
      <c r="FW56" s="144"/>
      <c r="FX56" s="143">
        <v>43901</v>
      </c>
      <c r="FY56" s="144"/>
      <c r="FZ56" s="143">
        <v>43933</v>
      </c>
      <c r="GA56" s="144"/>
      <c r="GB56" s="143">
        <v>43964</v>
      </c>
      <c r="GC56" s="144"/>
      <c r="GD56" s="143">
        <v>43996</v>
      </c>
      <c r="GE56" s="147"/>
      <c r="GF56" s="143">
        <v>44027</v>
      </c>
      <c r="GG56" s="147"/>
      <c r="GH56" s="143">
        <v>44059</v>
      </c>
      <c r="GI56" s="144"/>
      <c r="GJ56" s="143">
        <v>44091</v>
      </c>
      <c r="GK56" s="144"/>
      <c r="GL56" s="143">
        <v>44122</v>
      </c>
      <c r="GM56" s="147"/>
      <c r="GN56" s="143">
        <v>44154</v>
      </c>
      <c r="GO56" s="147"/>
      <c r="GP56" s="143">
        <v>44185</v>
      </c>
      <c r="GQ56" s="149"/>
      <c r="GR56" s="145" t="s">
        <v>82</v>
      </c>
      <c r="GS56" s="146"/>
      <c r="GT56" s="143">
        <v>44216</v>
      </c>
      <c r="GU56" s="147"/>
      <c r="GV56" s="143">
        <v>44248</v>
      </c>
      <c r="GW56" s="144"/>
      <c r="GX56" s="147">
        <v>44257</v>
      </c>
      <c r="GY56" s="147"/>
      <c r="GZ56" s="143">
        <v>44289</v>
      </c>
      <c r="HA56" s="147"/>
      <c r="HB56" s="143">
        <v>44320</v>
      </c>
      <c r="HC56" s="147"/>
      <c r="HD56" s="143">
        <v>44352</v>
      </c>
      <c r="HE56" s="147"/>
      <c r="HF56" s="143">
        <v>44383</v>
      </c>
      <c r="HG56" s="147"/>
      <c r="HH56" s="143">
        <v>44415</v>
      </c>
      <c r="HI56" s="147"/>
      <c r="HJ56" s="143">
        <v>44447</v>
      </c>
      <c r="HK56" s="147"/>
      <c r="HL56" s="143">
        <v>44478</v>
      </c>
      <c r="HM56" s="147"/>
      <c r="HN56" s="143">
        <v>44510</v>
      </c>
      <c r="HO56" s="147"/>
      <c r="HP56" s="143">
        <v>44541</v>
      </c>
      <c r="HQ56" s="149"/>
      <c r="HR56" s="145" t="s">
        <v>82</v>
      </c>
      <c r="HS56" s="146"/>
      <c r="HT56" s="143">
        <v>44562</v>
      </c>
      <c r="HU56" s="147"/>
      <c r="HV56" s="143">
        <v>44594</v>
      </c>
      <c r="HW56" s="147"/>
      <c r="HX56" s="143">
        <v>44623</v>
      </c>
      <c r="HY56" s="147"/>
      <c r="HZ56" s="143">
        <v>44655</v>
      </c>
      <c r="IA56" s="147"/>
      <c r="IB56" s="143">
        <v>44686</v>
      </c>
      <c r="IC56" s="147"/>
      <c r="ID56" s="143">
        <v>44718</v>
      </c>
      <c r="IE56" s="147"/>
      <c r="IF56" s="143">
        <v>44749</v>
      </c>
      <c r="IG56" s="147"/>
      <c r="IH56" s="143">
        <v>44781</v>
      </c>
      <c r="II56" s="147"/>
      <c r="IJ56" s="143">
        <v>44813</v>
      </c>
      <c r="IK56" s="147"/>
      <c r="IL56" s="143">
        <v>44844</v>
      </c>
      <c r="IM56" s="144"/>
      <c r="IN56" s="143">
        <v>44876</v>
      </c>
      <c r="IO56" s="144"/>
      <c r="IP56" s="147">
        <v>44907</v>
      </c>
      <c r="IQ56" s="149"/>
      <c r="IR56" s="145" t="s">
        <v>82</v>
      </c>
      <c r="IS56" s="146"/>
      <c r="IT56" s="143">
        <v>44927</v>
      </c>
      <c r="IU56" s="147"/>
      <c r="IV56" s="143">
        <v>44959</v>
      </c>
      <c r="IW56" s="147"/>
      <c r="IX56" s="143">
        <v>44988</v>
      </c>
      <c r="IY56" s="147"/>
      <c r="IZ56" s="143">
        <v>45020</v>
      </c>
      <c r="JA56" s="147"/>
      <c r="JB56" s="143">
        <v>45051</v>
      </c>
      <c r="JC56" s="147"/>
      <c r="JD56" s="143">
        <v>45083</v>
      </c>
      <c r="JE56" s="147"/>
      <c r="JF56" s="143">
        <v>45113</v>
      </c>
      <c r="JG56" s="147"/>
      <c r="JH56" s="143">
        <v>45139</v>
      </c>
      <c r="JI56" s="147"/>
      <c r="JJ56" s="143">
        <v>45170</v>
      </c>
      <c r="JK56" s="149"/>
      <c r="JL56" s="143">
        <v>45201</v>
      </c>
      <c r="JM56" s="149"/>
      <c r="JN56" s="143">
        <v>45233</v>
      </c>
      <c r="JO56" s="149"/>
      <c r="JP56" s="143">
        <v>45264</v>
      </c>
      <c r="JQ56" s="149"/>
      <c r="JR56" s="145" t="s">
        <v>82</v>
      </c>
      <c r="JS56" s="146"/>
    </row>
    <row r="57" spans="2:279" ht="16.5" thickTop="1">
      <c r="B57" s="111" t="s">
        <v>100</v>
      </c>
      <c r="C57" s="112"/>
      <c r="D57" s="112"/>
      <c r="E57" s="113"/>
      <c r="F57" s="390">
        <f>F59+F61</f>
        <v>206.011</v>
      </c>
      <c r="G57" s="391"/>
      <c r="H57" s="390">
        <f>H59+H61</f>
        <v>138.02100000000002</v>
      </c>
      <c r="I57" s="391"/>
      <c r="J57" s="390">
        <f>J59+J61</f>
        <v>196.45099999999999</v>
      </c>
      <c r="K57" s="391"/>
      <c r="L57" s="390">
        <f>L59+L61</f>
        <v>232.422</v>
      </c>
      <c r="M57" s="391"/>
      <c r="N57" s="390">
        <f>N59+N61</f>
        <v>138.15600000000001</v>
      </c>
      <c r="O57" s="391"/>
      <c r="P57" s="390">
        <f>P59+P61</f>
        <v>139.625</v>
      </c>
      <c r="Q57" s="394"/>
      <c r="R57" s="389"/>
      <c r="S57" s="388"/>
      <c r="T57" s="390">
        <f>T59+T61</f>
        <v>126</v>
      </c>
      <c r="U57" s="391"/>
      <c r="V57" s="390">
        <f>V59+V61</f>
        <v>197.62900000000002</v>
      </c>
      <c r="W57" s="391"/>
      <c r="X57" s="390">
        <f>X59+X61</f>
        <v>156.37700000000001</v>
      </c>
      <c r="Y57" s="391"/>
      <c r="Z57" s="390">
        <f>Z59+Z61</f>
        <v>172.364</v>
      </c>
      <c r="AA57" s="392"/>
      <c r="AB57" s="390">
        <v>157</v>
      </c>
      <c r="AC57" s="392"/>
      <c r="AD57" s="390">
        <v>231</v>
      </c>
      <c r="AE57" s="392"/>
      <c r="AF57" s="393">
        <f>AF59+AF61</f>
        <v>115</v>
      </c>
      <c r="AG57" s="388"/>
      <c r="AH57" s="387">
        <f>AH59+AH61</f>
        <v>162</v>
      </c>
      <c r="AI57" s="388"/>
      <c r="AJ57" s="387">
        <f>AJ59+AJ61</f>
        <v>196</v>
      </c>
      <c r="AK57" s="388"/>
      <c r="AL57" s="387">
        <f>AL59+AL61</f>
        <v>156</v>
      </c>
      <c r="AM57" s="388"/>
      <c r="AN57" s="387">
        <f>AN59+AN61</f>
        <v>165</v>
      </c>
      <c r="AO57" s="388"/>
      <c r="AP57" s="387">
        <f>AP59+AP61</f>
        <v>91</v>
      </c>
      <c r="AQ57" s="388"/>
      <c r="AR57" s="389">
        <f>AR59+AR61</f>
        <v>1925.37</v>
      </c>
      <c r="AS57" s="388"/>
      <c r="AT57" s="385">
        <v>165.8</v>
      </c>
      <c r="AU57" s="386"/>
      <c r="AV57" s="380">
        <v>180.2</v>
      </c>
      <c r="AW57" s="381"/>
      <c r="AX57" s="380">
        <v>219.67</v>
      </c>
      <c r="AY57" s="381"/>
      <c r="AZ57" s="380">
        <v>102.8</v>
      </c>
      <c r="BA57" s="381"/>
      <c r="BB57" s="380">
        <v>186.94900000000001</v>
      </c>
      <c r="BC57" s="381"/>
      <c r="BD57" s="380">
        <v>220.20000000000002</v>
      </c>
      <c r="BE57" s="381"/>
      <c r="BF57" s="380">
        <v>210.08499999999998</v>
      </c>
      <c r="BG57" s="381"/>
      <c r="BH57" s="382">
        <v>168</v>
      </c>
      <c r="BI57" s="381"/>
      <c r="BJ57" s="380">
        <v>206.33500000000001</v>
      </c>
      <c r="BK57" s="380"/>
      <c r="BL57" s="382">
        <v>151.38200000000001</v>
      </c>
      <c r="BM57" s="380"/>
      <c r="BN57" s="383">
        <f>BO59+BO61</f>
        <v>121.646</v>
      </c>
      <c r="BO57" s="381"/>
      <c r="BP57" s="380">
        <f>BQ59+BQ61</f>
        <v>137.57300000000001</v>
      </c>
      <c r="BQ57" s="384"/>
      <c r="BR57" s="311">
        <f>SUM(AT57:BQ57)</f>
        <v>2070.64</v>
      </c>
      <c r="BS57" s="312"/>
      <c r="BT57" s="279">
        <v>152.31200000000001</v>
      </c>
      <c r="BU57" s="280"/>
      <c r="BV57" s="277">
        <v>183.96699999999998</v>
      </c>
      <c r="BW57" s="280"/>
      <c r="BX57" s="277">
        <v>164.786</v>
      </c>
      <c r="BY57" s="280"/>
      <c r="BZ57" s="277">
        <v>153.21100000000001</v>
      </c>
      <c r="CA57" s="280"/>
      <c r="CB57" s="277">
        <v>110.23099999999999</v>
      </c>
      <c r="CC57" s="280"/>
      <c r="CD57" s="277">
        <v>131.381</v>
      </c>
      <c r="CE57" s="280"/>
      <c r="CF57" s="277">
        <v>103.66499999999999</v>
      </c>
      <c r="CG57" s="280"/>
      <c r="CH57" s="277">
        <f>CH59+CH61</f>
        <v>173.45099999999999</v>
      </c>
      <c r="CI57" s="280"/>
      <c r="CJ57" s="277">
        <f>CJ59+CJ61</f>
        <v>223.88</v>
      </c>
      <c r="CK57" s="280"/>
      <c r="CL57" s="277">
        <f>CL59+CL61</f>
        <v>235.411</v>
      </c>
      <c r="CM57" s="280"/>
      <c r="CN57" s="277">
        <f>CN59+CN61</f>
        <v>131.351</v>
      </c>
      <c r="CO57" s="280"/>
      <c r="CP57" s="277">
        <f>CP59+CP61</f>
        <v>161.35599999999999</v>
      </c>
      <c r="CQ57" s="278"/>
      <c r="CR57" s="308">
        <f>BT57+BV57+BX57+BZ57+CB57+CD57+CF57+CH57+CJ57+CL57+CN57+CP57</f>
        <v>1925.0020000000002</v>
      </c>
      <c r="CS57" s="309"/>
      <c r="CT57" s="379">
        <v>95.44</v>
      </c>
      <c r="CU57" s="279"/>
      <c r="CV57" s="277">
        <v>211.56099999999998</v>
      </c>
      <c r="CW57" s="279"/>
      <c r="CX57" s="277">
        <v>234.923</v>
      </c>
      <c r="CY57" s="279"/>
      <c r="CZ57" s="277">
        <v>214.05199999999999</v>
      </c>
      <c r="DA57" s="279"/>
      <c r="DB57" s="277">
        <v>170.09100000000001</v>
      </c>
      <c r="DC57" s="279"/>
      <c r="DD57" s="277">
        <v>191.98000000000002</v>
      </c>
      <c r="DE57" s="279"/>
      <c r="DF57" s="277">
        <v>192.99799999999999</v>
      </c>
      <c r="DG57" s="279"/>
      <c r="DH57" s="277">
        <v>192.87100000000001</v>
      </c>
      <c r="DI57" s="279"/>
      <c r="DJ57" s="277">
        <f>DJ59+DJ61</f>
        <v>138.91899999999998</v>
      </c>
      <c r="DK57" s="279"/>
      <c r="DL57" s="277">
        <v>167.613</v>
      </c>
      <c r="DM57" s="279"/>
      <c r="DN57" s="277">
        <v>187.45100000000002</v>
      </c>
      <c r="DO57" s="279"/>
      <c r="DP57" s="374">
        <f>DP59+DP61</f>
        <v>146.143</v>
      </c>
      <c r="DQ57" s="377"/>
      <c r="DR57" s="226">
        <f>SUM(CT57:DQ57)</f>
        <v>2144.0419999999999</v>
      </c>
      <c r="DS57" s="227"/>
      <c r="DT57" s="378">
        <f>DT59+DT61</f>
        <v>116.637</v>
      </c>
      <c r="DU57" s="375"/>
      <c r="DV57" s="374">
        <v>84.78</v>
      </c>
      <c r="DW57" s="375"/>
      <c r="DX57" s="374">
        <v>124.04229999999998</v>
      </c>
      <c r="DY57" s="375"/>
      <c r="DZ57" s="374">
        <v>123.04300000000001</v>
      </c>
      <c r="EA57" s="376"/>
      <c r="EB57" s="375">
        <v>99.187000000000012</v>
      </c>
      <c r="EC57" s="375"/>
      <c r="ED57" s="374">
        <v>114.67400000000001</v>
      </c>
      <c r="EE57" s="375"/>
      <c r="EF57" s="374">
        <v>131</v>
      </c>
      <c r="EG57" s="375"/>
      <c r="EH57" s="374">
        <v>123.48099999999999</v>
      </c>
      <c r="EI57" s="375"/>
      <c r="EJ57" s="374">
        <v>74.454999999999998</v>
      </c>
      <c r="EK57" s="375"/>
      <c r="EL57" s="374">
        <v>131.11599999999999</v>
      </c>
      <c r="EM57" s="375"/>
      <c r="EN57" s="180">
        <v>105.58699999999999</v>
      </c>
      <c r="EO57" s="181"/>
      <c r="EP57" s="180">
        <v>83.12299999999999</v>
      </c>
      <c r="EQ57" s="182"/>
      <c r="ER57" s="183">
        <v>1311.0023000000001</v>
      </c>
      <c r="ES57" s="184"/>
      <c r="ET57" s="180">
        <v>70.88900000000001</v>
      </c>
      <c r="EU57" s="181"/>
      <c r="EV57" s="180">
        <v>92.042000000000002</v>
      </c>
      <c r="EW57" s="181"/>
      <c r="EX57" s="180">
        <v>79.591999999999999</v>
      </c>
      <c r="EY57" s="181"/>
      <c r="EZ57" s="180">
        <v>79.412000000000006</v>
      </c>
      <c r="FA57" s="181"/>
      <c r="FB57" s="180">
        <v>82.204999999999998</v>
      </c>
      <c r="FC57" s="181"/>
      <c r="FD57" s="180">
        <v>106.27800000000001</v>
      </c>
      <c r="FE57" s="181"/>
      <c r="FF57" s="180">
        <v>173.05500000000001</v>
      </c>
      <c r="FG57" s="181"/>
      <c r="FH57" s="180">
        <v>135.679</v>
      </c>
      <c r="FI57" s="181"/>
      <c r="FJ57" s="180">
        <v>65.290999999999997</v>
      </c>
      <c r="FK57" s="189"/>
      <c r="FL57" s="181">
        <v>131.94499999999999</v>
      </c>
      <c r="FM57" s="181"/>
      <c r="FN57" s="180">
        <v>56.113</v>
      </c>
      <c r="FO57" s="181"/>
      <c r="FP57" s="180">
        <v>58.484999999999999</v>
      </c>
      <c r="FQ57" s="182"/>
      <c r="FR57" s="183">
        <v>1130.9859999999999</v>
      </c>
      <c r="FS57" s="181"/>
      <c r="FT57" s="305">
        <f>FT59+FT61</f>
        <v>108.64</v>
      </c>
      <c r="FU57" s="302"/>
      <c r="FV57" s="295">
        <f>FV59+FV61</f>
        <v>89.346000000000004</v>
      </c>
      <c r="FW57" s="302"/>
      <c r="FX57" s="295">
        <f>FX59+FX61</f>
        <v>75.27</v>
      </c>
      <c r="FY57" s="296"/>
      <c r="FZ57" s="295">
        <f>FZ59+FZ61</f>
        <v>5.7808580000000003</v>
      </c>
      <c r="GA57" s="296"/>
      <c r="GB57" s="295">
        <f>GB59+GB61</f>
        <v>11.131</v>
      </c>
      <c r="GC57" s="296"/>
      <c r="GD57" s="295">
        <f>GD59+GD61</f>
        <v>12.201502999999999</v>
      </c>
      <c r="GE57" s="296"/>
      <c r="GF57" s="295">
        <f>GF59+GF61</f>
        <v>8.1217600000000001</v>
      </c>
      <c r="GG57" s="296"/>
      <c r="GH57" s="295">
        <f>GH59+GH61</f>
        <v>26.454000000000001</v>
      </c>
      <c r="GI57" s="302"/>
      <c r="GJ57" s="295">
        <f>GJ59+GJ61</f>
        <v>46.92</v>
      </c>
      <c r="GK57" s="302"/>
      <c r="GL57" s="295">
        <f>GL59+GL61</f>
        <v>32.849000000000004</v>
      </c>
      <c r="GM57" s="296"/>
      <c r="GN57" s="295">
        <f>GN59+GN61</f>
        <v>41.364000000000004</v>
      </c>
      <c r="GO57" s="296"/>
      <c r="GP57" s="295">
        <f>GP59+GP61</f>
        <v>51.795000000000002</v>
      </c>
      <c r="GQ57" s="299"/>
      <c r="GR57" s="300">
        <f>FT57+FV57+FX57+FZ57+GB57+GD57+GF57+GH57+GJ57+GL57+GN57+GP57</f>
        <v>509.87312100000003</v>
      </c>
      <c r="GS57" s="301"/>
      <c r="GT57" s="295">
        <f>GT59+GT61</f>
        <v>33.558599999999998</v>
      </c>
      <c r="GU57" s="296"/>
      <c r="GV57" s="295">
        <f>GV59+GV61</f>
        <v>54.661443000000006</v>
      </c>
      <c r="GW57" s="302"/>
      <c r="GX57" s="296">
        <f>GX59+GX61</f>
        <v>49.676000000000002</v>
      </c>
      <c r="GY57" s="296"/>
      <c r="GZ57" s="295">
        <f>GZ59+GZ61</f>
        <v>74.039596000000003</v>
      </c>
      <c r="HA57" s="296"/>
      <c r="HB57" s="295">
        <f>HB59+HB61</f>
        <v>84.88</v>
      </c>
      <c r="HC57" s="296"/>
      <c r="HD57" s="295">
        <f>HD59+HD61</f>
        <v>68.72829999999999</v>
      </c>
      <c r="HE57" s="296"/>
      <c r="HF57" s="295">
        <f>HF59+HF61</f>
        <v>60.147556999999999</v>
      </c>
      <c r="HG57" s="296"/>
      <c r="HH57" s="295">
        <f>HH59+HH61</f>
        <v>62.487000000000002</v>
      </c>
      <c r="HI57" s="296"/>
      <c r="HJ57" s="295">
        <f>HJ59+HJ61</f>
        <v>49.725999999999999</v>
      </c>
      <c r="HK57" s="296"/>
      <c r="HL57" s="295">
        <f>HL59+HL61</f>
        <v>70.079000000000008</v>
      </c>
      <c r="HM57" s="296"/>
      <c r="HN57" s="295">
        <f>HN59+HN61</f>
        <v>49.221000000000004</v>
      </c>
      <c r="HO57" s="296"/>
      <c r="HP57" s="295">
        <f>HP59+HP61</f>
        <v>65.405000000000001</v>
      </c>
      <c r="HQ57" s="299"/>
      <c r="HR57" s="297">
        <f>GT57+GV57+GX57+GZ57+HB57+HD57+HF57+HH57+HJ57+HL57+HN57+HP57</f>
        <v>722.60949600000004</v>
      </c>
      <c r="HS57" s="298"/>
      <c r="HT57" s="371">
        <f>HT59+HT61</f>
        <v>59.777480999999995</v>
      </c>
      <c r="HU57" s="372"/>
      <c r="HV57" s="371">
        <f>HV59+HV61</f>
        <v>52.629999999999995</v>
      </c>
      <c r="HW57" s="372"/>
      <c r="HX57" s="371">
        <f>HX59+HX61</f>
        <v>75.484000000000009</v>
      </c>
      <c r="HY57" s="372"/>
      <c r="HZ57" s="371">
        <f>HZ59+HZ61</f>
        <v>68.24799999999999</v>
      </c>
      <c r="IA57" s="372"/>
      <c r="IB57" s="371">
        <f>IB59+IB61</f>
        <v>67.662999999999997</v>
      </c>
      <c r="IC57" s="372"/>
      <c r="ID57" s="371">
        <f>ID59+ID61</f>
        <v>75.369</v>
      </c>
      <c r="IE57" s="372"/>
      <c r="IF57" s="371">
        <f>IF59+IF61</f>
        <v>63.817</v>
      </c>
      <c r="IG57" s="372"/>
      <c r="IH57" s="368">
        <f>IH59+IH61</f>
        <v>106.80199999999999</v>
      </c>
      <c r="II57" s="369"/>
      <c r="IJ57" s="368">
        <f>IJ59+IJ61</f>
        <v>85.228000000000009</v>
      </c>
      <c r="IK57" s="369"/>
      <c r="IL57" s="368">
        <f>IL59+IL61</f>
        <v>104.523</v>
      </c>
      <c r="IM57" s="373"/>
      <c r="IN57" s="368">
        <f>IN59+IN61</f>
        <v>92.173000000000002</v>
      </c>
      <c r="IO57" s="373"/>
      <c r="IP57" s="369">
        <f>IP59+IP61</f>
        <v>67.855999999999995</v>
      </c>
      <c r="IQ57" s="370"/>
      <c r="IR57" s="297">
        <f>HT57+HV57+HX57+HZ57+IB57+ID57+IF57+IH57+IJ57+IL57+IN57+IP57</f>
        <v>919.57048100000009</v>
      </c>
      <c r="IS57" s="298"/>
      <c r="IT57" s="368">
        <f>IT59+IT61</f>
        <v>99.421457000000004</v>
      </c>
      <c r="IU57" s="369"/>
      <c r="IV57" s="368">
        <f>IV59+IV61</f>
        <v>69.652000000000001</v>
      </c>
      <c r="IW57" s="369"/>
      <c r="IX57" s="368">
        <f>IX59+IX61</f>
        <v>169.828</v>
      </c>
      <c r="IY57" s="369"/>
      <c r="IZ57" s="368">
        <f>IZ59+IZ61</f>
        <v>82.082999999999998</v>
      </c>
      <c r="JA57" s="369"/>
      <c r="JB57" s="368">
        <f>JB59+JB61</f>
        <v>189.70299999999997</v>
      </c>
      <c r="JC57" s="369"/>
      <c r="JD57" s="368">
        <f>JD59+JD61</f>
        <v>52.204000000000001</v>
      </c>
      <c r="JE57" s="369"/>
      <c r="JF57" s="368">
        <f>JF59+JF61</f>
        <v>100.182</v>
      </c>
      <c r="JG57" s="369"/>
      <c r="JH57" s="368">
        <f>JH59+JH61</f>
        <v>106.458</v>
      </c>
      <c r="JI57" s="369"/>
      <c r="JJ57" s="368">
        <f>JJ59+JJ61</f>
        <v>139.80799999999999</v>
      </c>
      <c r="JK57" s="369"/>
      <c r="JL57" s="368">
        <f t="shared" ref="JL57" si="228">JL59+JL61</f>
        <v>113.2</v>
      </c>
      <c r="JM57" s="369"/>
      <c r="JN57" s="368">
        <f t="shared" ref="JN57:JP57" si="229">JN59+JN61</f>
        <v>63.814999999999998</v>
      </c>
      <c r="JO57" s="369"/>
      <c r="JP57" s="368">
        <f t="shared" si="229"/>
        <v>70.481999999999999</v>
      </c>
      <c r="JQ57" s="369"/>
      <c r="JR57" s="297">
        <f>SUM(IT57:JQ57)</f>
        <v>1256.8364569999999</v>
      </c>
      <c r="JS57" s="298"/>
    </row>
    <row r="58" spans="2:279" ht="15.5" thickBot="1">
      <c r="B58" s="343" t="s">
        <v>95</v>
      </c>
      <c r="C58" s="344"/>
      <c r="D58" s="344"/>
      <c r="E58" s="345"/>
      <c r="F58" s="341">
        <v>0.35</v>
      </c>
      <c r="G58" s="335"/>
      <c r="H58" s="341">
        <v>0.35</v>
      </c>
      <c r="I58" s="335"/>
      <c r="J58" s="341">
        <v>1.9590000000000001</v>
      </c>
      <c r="K58" s="335"/>
      <c r="L58" s="341">
        <v>1.0449999999999999</v>
      </c>
      <c r="M58" s="334"/>
      <c r="N58" s="341">
        <v>0.65300000000000002</v>
      </c>
      <c r="O58" s="335"/>
      <c r="P58" s="341">
        <v>0.77100000000000002</v>
      </c>
      <c r="Q58" s="336"/>
      <c r="R58" s="367"/>
      <c r="S58" s="366"/>
      <c r="T58" s="341">
        <v>-0.34399999999999997</v>
      </c>
      <c r="U58" s="335"/>
      <c r="V58" s="341">
        <v>0.67500000000000004</v>
      </c>
      <c r="W58" s="335"/>
      <c r="X58" s="341">
        <v>0.59599999999999997</v>
      </c>
      <c r="Y58" s="335"/>
      <c r="Z58" s="341">
        <v>0.44900000000000001</v>
      </c>
      <c r="AA58" s="334"/>
      <c r="AB58" s="341">
        <v>0.16300000000000001</v>
      </c>
      <c r="AC58" s="334"/>
      <c r="AD58" s="341">
        <v>1.617</v>
      </c>
      <c r="AE58" s="334"/>
      <c r="AF58" s="366">
        <v>-0.442</v>
      </c>
      <c r="AG58" s="366"/>
      <c r="AH58" s="334">
        <v>0.17399999999999999</v>
      </c>
      <c r="AI58" s="366"/>
      <c r="AJ58" s="334">
        <v>-6.0000000000000001E-3</v>
      </c>
      <c r="AK58" s="366"/>
      <c r="AL58" s="334">
        <v>-0.32700000000000001</v>
      </c>
      <c r="AM58" s="366"/>
      <c r="AN58" s="334">
        <v>0.19600000000000001</v>
      </c>
      <c r="AO58" s="366"/>
      <c r="AP58" s="334">
        <v>-0.34399999999999997</v>
      </c>
      <c r="AQ58" s="366"/>
      <c r="AR58" s="367">
        <v>0.104</v>
      </c>
      <c r="AS58" s="366"/>
      <c r="AT58" s="339">
        <v>0.31796502384737679</v>
      </c>
      <c r="AU58" s="340"/>
      <c r="AV58" s="339">
        <v>-8.8052065040814975E-2</v>
      </c>
      <c r="AW58" s="340"/>
      <c r="AX58" s="339">
        <v>0.40447678172971813</v>
      </c>
      <c r="AY58" s="340"/>
      <c r="AZ58" s="339">
        <v>-0.40358775614397446</v>
      </c>
      <c r="BA58" s="340"/>
      <c r="BB58" s="339">
        <v>0.19075796178343962</v>
      </c>
      <c r="BC58" s="340"/>
      <c r="BD58" s="339">
        <v>-4.6753246753246658E-2</v>
      </c>
      <c r="BE58" s="340"/>
      <c r="BF58" s="339">
        <v>0.82862290772672265</v>
      </c>
      <c r="BG58" s="340"/>
      <c r="BH58" s="365">
        <v>3.9E-2</v>
      </c>
      <c r="BI58" s="339"/>
      <c r="BJ58" s="362">
        <v>5.6491997009759265E-2</v>
      </c>
      <c r="BK58" s="362"/>
      <c r="BL58" s="365">
        <v>-3.3000000000000002E-2</v>
      </c>
      <c r="BM58" s="362"/>
      <c r="BN58" s="361">
        <v>-0.26400000000000001</v>
      </c>
      <c r="BO58" s="339"/>
      <c r="BP58" s="362">
        <v>0.503</v>
      </c>
      <c r="BQ58" s="363"/>
      <c r="BR58" s="359">
        <v>7.4999999999999997E-2</v>
      </c>
      <c r="BS58" s="364"/>
      <c r="BT58" s="293">
        <f t="shared" ref="BT58" si="230">1-(BT57/AT57)</f>
        <v>8.1351025331725002E-2</v>
      </c>
      <c r="BU58" s="235"/>
      <c r="BV58" s="291">
        <f t="shared" ref="BV58" si="231">1-(BV57/AV57)</f>
        <v>-2.0904550499444952E-2</v>
      </c>
      <c r="BW58" s="235"/>
      <c r="BX58" s="291">
        <f t="shared" ref="BX58" si="232">1-(BX57/AX57)</f>
        <v>0.24984749852050803</v>
      </c>
      <c r="BY58" s="235"/>
      <c r="BZ58" s="291">
        <f t="shared" ref="BZ58" si="233">1-(BZ57/AZ57)</f>
        <v>-0.49037937743190674</v>
      </c>
      <c r="CA58" s="235"/>
      <c r="CB58" s="291">
        <f t="shared" ref="CB58" si="234">1-(CB57/BB57)</f>
        <v>0.41036860320194279</v>
      </c>
      <c r="CC58" s="235"/>
      <c r="CD58" s="291">
        <f t="shared" ref="CD58" si="235">1-(CD57/BD57)</f>
        <v>0.40335603996366942</v>
      </c>
      <c r="CE58" s="235"/>
      <c r="CF58" s="291">
        <f t="shared" ref="CF58" si="236">1-(CF57/BF57)</f>
        <v>0.50655686983839876</v>
      </c>
      <c r="CG58" s="235"/>
      <c r="CH58" s="291">
        <f t="shared" ref="CH58" si="237">1-(CH57/BH57)</f>
        <v>-3.2446428571428543E-2</v>
      </c>
      <c r="CI58" s="235"/>
      <c r="CJ58" s="291">
        <f t="shared" ref="CJ58" si="238">1-(CJ57/BJ57)</f>
        <v>-8.5031623330990902E-2</v>
      </c>
      <c r="CK58" s="235"/>
      <c r="CL58" s="291">
        <f t="shared" ref="CL58" si="239">1-(CL57/BL57)</f>
        <v>-0.55507920360412721</v>
      </c>
      <c r="CM58" s="235"/>
      <c r="CN58" s="291">
        <f t="shared" ref="CN58" si="240">1-(CN57/BN57)</f>
        <v>-7.9780675073574114E-2</v>
      </c>
      <c r="CO58" s="235"/>
      <c r="CP58" s="238">
        <v>0.152</v>
      </c>
      <c r="CQ58" s="248"/>
      <c r="CR58" s="359">
        <v>-3.2000000000000001E-2</v>
      </c>
      <c r="CS58" s="339"/>
      <c r="CT58" s="360">
        <v>-0.37339145963548515</v>
      </c>
      <c r="CU58" s="356"/>
      <c r="CV58" s="355">
        <v>0.14999429245462492</v>
      </c>
      <c r="CW58" s="356"/>
      <c r="CX58" s="355">
        <v>0.42562474967533648</v>
      </c>
      <c r="CY58" s="356"/>
      <c r="CZ58" s="355">
        <v>0.39710595192251197</v>
      </c>
      <c r="DA58" s="356"/>
      <c r="DB58" s="355">
        <v>0.54304143117634807</v>
      </c>
      <c r="DC58" s="356"/>
      <c r="DD58" s="355">
        <v>0.46124629893211355</v>
      </c>
      <c r="DE58" s="356"/>
      <c r="DF58" s="355">
        <v>0.86199999999999999</v>
      </c>
      <c r="DG58" s="356"/>
      <c r="DH58" s="355">
        <v>0.112</v>
      </c>
      <c r="DI58" s="356"/>
      <c r="DJ58" s="355">
        <v>-0.379</v>
      </c>
      <c r="DK58" s="356"/>
      <c r="DL58" s="355">
        <v>-0.28799999999999998</v>
      </c>
      <c r="DM58" s="356"/>
      <c r="DN58" s="355">
        <v>0.42699999999999999</v>
      </c>
      <c r="DO58" s="356"/>
      <c r="DP58" s="352">
        <v>-8.8999999999999996E-2</v>
      </c>
      <c r="DQ58" s="357"/>
      <c r="DR58" s="243">
        <v>0.113</v>
      </c>
      <c r="DS58" s="244"/>
      <c r="DT58" s="358">
        <v>0.222</v>
      </c>
      <c r="DU58" s="353"/>
      <c r="DV58" s="352">
        <v>-0.59899999999999998</v>
      </c>
      <c r="DW58" s="353"/>
      <c r="DX58" s="352">
        <v>-0.47199999999999998</v>
      </c>
      <c r="DY58" s="353"/>
      <c r="DZ58" s="352">
        <v>-0.42499999999999999</v>
      </c>
      <c r="EA58" s="354"/>
      <c r="EB58" s="353">
        <v>-0.41685921065782428</v>
      </c>
      <c r="EC58" s="353"/>
      <c r="ED58" s="352">
        <v>-0.40267736222523187</v>
      </c>
      <c r="EE58" s="353"/>
      <c r="EF58" s="352">
        <v>-0.32200000000000001</v>
      </c>
      <c r="EG58" s="353"/>
      <c r="EH58" s="352">
        <v>-0.35977414956110565</v>
      </c>
      <c r="EI58" s="353"/>
      <c r="EJ58" s="352">
        <v>-0.46404019608548863</v>
      </c>
      <c r="EK58" s="353"/>
      <c r="EL58" s="352">
        <v>-0.21774564025463428</v>
      </c>
      <c r="EM58" s="353"/>
      <c r="EN58" s="327">
        <v>-0.437</v>
      </c>
      <c r="EO58" s="326"/>
      <c r="EP58" s="327">
        <v>-0.43099999999999999</v>
      </c>
      <c r="EQ58" s="329"/>
      <c r="ER58" s="325">
        <v>-0.38853702492768327</v>
      </c>
      <c r="ES58" s="330"/>
      <c r="ET58" s="327">
        <v>-0.39222545161483913</v>
      </c>
      <c r="EU58" s="326"/>
      <c r="EV58" s="327">
        <v>8.5656994574192069E-2</v>
      </c>
      <c r="EW58" s="326"/>
      <c r="EX58" s="327">
        <v>-0.35834791841170299</v>
      </c>
      <c r="EY58" s="326"/>
      <c r="EZ58" s="327">
        <v>-0.35459961151792463</v>
      </c>
      <c r="FA58" s="326"/>
      <c r="FB58" s="327">
        <v>-0.17121195317934823</v>
      </c>
      <c r="FC58" s="326"/>
      <c r="FD58" s="327">
        <v>-7.3216247798105982E-2</v>
      </c>
      <c r="FE58" s="326"/>
      <c r="FF58" s="327">
        <v>0.32227205696952099</v>
      </c>
      <c r="FG58" s="326"/>
      <c r="FH58" s="327">
        <v>9.8784428373595912E-2</v>
      </c>
      <c r="FI58" s="326"/>
      <c r="FJ58" s="327">
        <v>-9.436427568825001E-2</v>
      </c>
      <c r="FK58" s="328"/>
      <c r="FL58" s="326">
        <v>6.3226455962659411E-3</v>
      </c>
      <c r="FM58" s="326"/>
      <c r="FN58" s="327">
        <v>-0.46855977948124206</v>
      </c>
      <c r="FO58" s="326"/>
      <c r="FP58" s="327">
        <v>-0.29640412400899863</v>
      </c>
      <c r="FQ58" s="329"/>
      <c r="FR58" s="325">
        <v>-0.13873207687261813</v>
      </c>
      <c r="FS58" s="326"/>
      <c r="FT58" s="75">
        <f>FT57/ET57-1</f>
        <v>0.532536782857707</v>
      </c>
      <c r="FU58" s="74"/>
      <c r="FV58" s="238">
        <f>FV57/EV57-1</f>
        <v>-2.929097585884699E-2</v>
      </c>
      <c r="FW58" s="247"/>
      <c r="FX58" s="238">
        <f>FX57/EX57-1</f>
        <v>-5.4301939893456663E-2</v>
      </c>
      <c r="FY58" s="245"/>
      <c r="FZ58" s="238">
        <f>FZ57/EZ57-1</f>
        <v>-0.92720422606155239</v>
      </c>
      <c r="GA58" s="245"/>
      <c r="GB58" s="238">
        <f>GB57/FB57-1</f>
        <v>-0.86459461103339219</v>
      </c>
      <c r="GC58" s="245"/>
      <c r="GD58" s="238">
        <f>GD57/FD57-1</f>
        <v>-0.88519257983778399</v>
      </c>
      <c r="GE58" s="245"/>
      <c r="GF58" s="238">
        <f>GF57/FF57-1</f>
        <v>-0.95306833087746667</v>
      </c>
      <c r="GG58" s="245"/>
      <c r="GH58" s="238">
        <f>GH57/FH57-1</f>
        <v>-0.8050250959986438</v>
      </c>
      <c r="GI58" s="247"/>
      <c r="GJ58" s="238">
        <f>GJ57/FJ57-1</f>
        <v>-0.28137109249360548</v>
      </c>
      <c r="GK58" s="247"/>
      <c r="GL58" s="238">
        <f>GL57/FL57-1</f>
        <v>-0.75104020614650036</v>
      </c>
      <c r="GM58" s="245"/>
      <c r="GN58" s="238">
        <f>GN57/FN57-1</f>
        <v>-0.2628446171118991</v>
      </c>
      <c r="GO58" s="245"/>
      <c r="GP58" s="238">
        <f>GP57/FP57-1</f>
        <v>-0.11438830469351113</v>
      </c>
      <c r="GQ58" s="248"/>
      <c r="GR58" s="70">
        <f>GR57/(ET57+EV57+EX57+EZ57+FB57+FD57+FF57+FH57+FJ57+FL57+FN57+FP57)-1</f>
        <v>-0.54917822059689503</v>
      </c>
      <c r="GS58" s="71"/>
      <c r="GT58" s="238">
        <f>GT57/FT57-1</f>
        <v>-0.69110272459499267</v>
      </c>
      <c r="GU58" s="245"/>
      <c r="GV58" s="238">
        <f>GV57/FV57-1</f>
        <v>-0.38820492243637095</v>
      </c>
      <c r="GW58" s="247"/>
      <c r="GX58" s="245">
        <f>GX57/FX57-1</f>
        <v>-0.34002922811212966</v>
      </c>
      <c r="GY58" s="245"/>
      <c r="GZ58" s="238">
        <f>GZ57/FZ57-1</f>
        <v>11.80771747031323</v>
      </c>
      <c r="HA58" s="245"/>
      <c r="HB58" s="238">
        <f>HB57/GB57-1</f>
        <v>6.6255502650256037</v>
      </c>
      <c r="HC58" s="245"/>
      <c r="HD58" s="238">
        <f>HD57/GD57-1</f>
        <v>4.6327732739155163</v>
      </c>
      <c r="HE58" s="245"/>
      <c r="HF58" s="238">
        <f>HF57/GF57-1</f>
        <v>6.4057294231792126</v>
      </c>
      <c r="HG58" s="245"/>
      <c r="HH58" s="238">
        <f>HH57/GH57-1</f>
        <v>1.3621002494896803</v>
      </c>
      <c r="HI58" s="245"/>
      <c r="HJ58" s="238">
        <f>HJ57/GJ57-1</f>
        <v>5.9803921568627461E-2</v>
      </c>
      <c r="HK58" s="245"/>
      <c r="HL58" s="238">
        <f>HL57/GL57-1</f>
        <v>1.1333678346372795</v>
      </c>
      <c r="HM58" s="245"/>
      <c r="HN58" s="238">
        <f>HN57/GN57-1</f>
        <v>0.18994778067885121</v>
      </c>
      <c r="HO58" s="245"/>
      <c r="HP58" s="238">
        <f>HP57/GP57-1</f>
        <v>0.26276667632010819</v>
      </c>
      <c r="HQ58" s="248"/>
      <c r="HR58" s="70">
        <f>HR57/(FT57+FV57+FX57+FZ57+GB57+GD57+GF57+GH57+GJ57+GL57+GN57+GP57)-1</f>
        <v>0.41723394750200993</v>
      </c>
      <c r="HS58" s="71"/>
      <c r="HT58" s="238">
        <f>HT57/GT57-1</f>
        <v>0.78128649586097154</v>
      </c>
      <c r="HU58" s="245"/>
      <c r="HV58" s="238">
        <f>HV57/GV57-1</f>
        <v>-3.7164093893386818E-2</v>
      </c>
      <c r="HW58" s="245"/>
      <c r="HX58" s="238">
        <f>HX57/GX57-1</f>
        <v>0.51952653192688625</v>
      </c>
      <c r="HY58" s="245"/>
      <c r="HZ58" s="238">
        <f>HZ57/GZ57-1</f>
        <v>-7.822295518738398E-2</v>
      </c>
      <c r="IA58" s="245"/>
      <c r="IB58" s="238">
        <f>IB57/HB57-1</f>
        <v>-0.20283930254476912</v>
      </c>
      <c r="IC58" s="245"/>
      <c r="ID58" s="238">
        <f>ID57/HD57-1</f>
        <v>9.662249757377972E-2</v>
      </c>
      <c r="IE58" s="245"/>
      <c r="IF58" s="238">
        <f>IF57/HF57-1</f>
        <v>6.1007348976783948E-2</v>
      </c>
      <c r="IG58" s="245"/>
      <c r="IH58" s="238">
        <f>IH57/HH57-1</f>
        <v>0.70918751100228827</v>
      </c>
      <c r="II58" s="245"/>
      <c r="IJ58" s="238">
        <f>IJ57/HJ57-1</f>
        <v>0.71395245947793939</v>
      </c>
      <c r="IK58" s="245"/>
      <c r="IL58" s="238">
        <f>IL57/HL57-1</f>
        <v>0.49150244723811687</v>
      </c>
      <c r="IM58" s="247"/>
      <c r="IN58" s="238">
        <f>IN57/HN57-1</f>
        <v>0.8726356636395034</v>
      </c>
      <c r="IO58" s="247"/>
      <c r="IP58" s="245">
        <f>IP57/HP57-1</f>
        <v>3.7474199220242976E-2</v>
      </c>
      <c r="IQ58" s="248"/>
      <c r="IR58" s="70">
        <f>IR57/(SUM(GT57:HQ57))-1</f>
        <v>0.27256905159740663</v>
      </c>
      <c r="IS58" s="71"/>
      <c r="IT58" s="238">
        <f>IT57/HT57-1</f>
        <v>0.66319248213219306</v>
      </c>
      <c r="IU58" s="245"/>
      <c r="IV58" s="238">
        <f>IV57/HV57-1</f>
        <v>0.32342770283108502</v>
      </c>
      <c r="IW58" s="245"/>
      <c r="IX58" s="238">
        <f>IX57/HX57-1</f>
        <v>1.2498542737533778</v>
      </c>
      <c r="IY58" s="245"/>
      <c r="IZ58" s="238">
        <f>IZ57/HZ57-1</f>
        <v>0.20271656312272901</v>
      </c>
      <c r="JA58" s="245"/>
      <c r="JB58" s="238">
        <f>JB57/IB57-1</f>
        <v>1.80364453246235</v>
      </c>
      <c r="JC58" s="245"/>
      <c r="JD58" s="238">
        <f>JD57/ID57-1</f>
        <v>-0.30735448261221454</v>
      </c>
      <c r="JE58" s="245"/>
      <c r="JF58" s="238">
        <f>JF57/IF57-1</f>
        <v>0.56983248977545164</v>
      </c>
      <c r="JG58" s="245"/>
      <c r="JH58" s="238">
        <f>JH57/IH57-1</f>
        <v>-3.2209134660399208E-3</v>
      </c>
      <c r="JI58" s="245"/>
      <c r="JJ58" s="238">
        <f>JJ57/IJ57-1</f>
        <v>0.64039986858778786</v>
      </c>
      <c r="JK58" s="245"/>
      <c r="JL58" s="238">
        <f t="shared" ref="JL58" si="241">JL57/IL57-1</f>
        <v>8.3015221530189587E-2</v>
      </c>
      <c r="JM58" s="245"/>
      <c r="JN58" s="238">
        <f t="shared" ref="JN58" si="242">JN57/IN57-1</f>
        <v>-0.30766059475117447</v>
      </c>
      <c r="JO58" s="245"/>
      <c r="JP58" s="238">
        <f t="shared" ref="JP58" si="243">JP57/IP57-1</f>
        <v>3.8699599151143627E-2</v>
      </c>
      <c r="JQ58" s="245"/>
      <c r="JR58" s="70">
        <f>JR57/(SUM(HT57:IQ57))-1</f>
        <v>0.36676468304336507</v>
      </c>
      <c r="JS58" s="71"/>
    </row>
    <row r="59" spans="2:279" ht="16.5" thickTop="1">
      <c r="B59" s="322" t="s">
        <v>101</v>
      </c>
      <c r="C59" s="323"/>
      <c r="D59" s="323"/>
      <c r="E59" s="324"/>
      <c r="F59" s="318">
        <v>69.608000000000004</v>
      </c>
      <c r="G59" s="320"/>
      <c r="H59" s="318">
        <v>56.484999999999999</v>
      </c>
      <c r="I59" s="320"/>
      <c r="J59" s="318">
        <v>122.86199999999999</v>
      </c>
      <c r="K59" s="320"/>
      <c r="L59" s="318">
        <v>43.054000000000002</v>
      </c>
      <c r="M59" s="319"/>
      <c r="N59" s="318">
        <v>46.237000000000002</v>
      </c>
      <c r="O59" s="320"/>
      <c r="P59" s="318">
        <v>48.124000000000002</v>
      </c>
      <c r="Q59" s="321"/>
      <c r="R59" s="317"/>
      <c r="S59" s="316"/>
      <c r="T59" s="318">
        <v>49</v>
      </c>
      <c r="U59" s="320"/>
      <c r="V59" s="318">
        <v>66.23</v>
      </c>
      <c r="W59" s="320"/>
      <c r="X59" s="318">
        <v>93.07</v>
      </c>
      <c r="Y59" s="320"/>
      <c r="Z59" s="318">
        <v>94.759</v>
      </c>
      <c r="AA59" s="319"/>
      <c r="AB59" s="318">
        <v>71</v>
      </c>
      <c r="AC59" s="319"/>
      <c r="AD59" s="318">
        <v>115</v>
      </c>
      <c r="AE59" s="319"/>
      <c r="AF59" s="316">
        <v>84</v>
      </c>
      <c r="AG59" s="316"/>
      <c r="AH59" s="315">
        <v>77</v>
      </c>
      <c r="AI59" s="316"/>
      <c r="AJ59" s="315">
        <v>120</v>
      </c>
      <c r="AK59" s="316"/>
      <c r="AL59" s="315">
        <v>97</v>
      </c>
      <c r="AM59" s="316"/>
      <c r="AN59" s="315">
        <v>106</v>
      </c>
      <c r="AO59" s="316"/>
      <c r="AP59" s="315">
        <v>55</v>
      </c>
      <c r="AQ59" s="316"/>
      <c r="AR59" s="317">
        <f>49+V59+X59+Z59+AB59+AD59+AF59+AH59+AJ59+AL59+AN59+AP59</f>
        <v>1028.059</v>
      </c>
      <c r="AS59" s="316"/>
      <c r="AT59" s="199">
        <v>59.9</v>
      </c>
      <c r="AU59" s="200"/>
      <c r="AV59" s="199">
        <v>73</v>
      </c>
      <c r="AW59" s="200"/>
      <c r="AX59" s="199">
        <v>96.6</v>
      </c>
      <c r="AY59" s="200"/>
      <c r="AZ59" s="199">
        <v>54.5</v>
      </c>
      <c r="BA59" s="200"/>
      <c r="BB59" s="199">
        <v>122.949</v>
      </c>
      <c r="BC59" s="200"/>
      <c r="BD59" s="199">
        <v>151.30000000000001</v>
      </c>
      <c r="BE59" s="200"/>
      <c r="BF59" s="199">
        <v>125.68899999999999</v>
      </c>
      <c r="BG59" s="200"/>
      <c r="BH59" s="350">
        <v>126.94</v>
      </c>
      <c r="BI59" s="351"/>
      <c r="BJ59" s="16"/>
      <c r="BK59" s="36">
        <v>149.11600000000001</v>
      </c>
      <c r="BL59" s="37"/>
      <c r="BM59" s="1">
        <v>103.26600000000001</v>
      </c>
      <c r="BN59" s="38"/>
      <c r="BO59" s="39">
        <v>100.17</v>
      </c>
      <c r="BP59" s="40"/>
      <c r="BQ59" s="41">
        <v>87.5</v>
      </c>
      <c r="BR59" s="311">
        <f>SUM(AT59:BQ59)</f>
        <v>1250.93</v>
      </c>
      <c r="BS59" s="312"/>
      <c r="BT59" s="181">
        <v>52.274000000000001</v>
      </c>
      <c r="BU59" s="189"/>
      <c r="BV59" s="180">
        <v>118.776</v>
      </c>
      <c r="BW59" s="189"/>
      <c r="BX59" s="180">
        <v>86.522000000000006</v>
      </c>
      <c r="BY59" s="189"/>
      <c r="BZ59" s="180">
        <v>93.123999999999995</v>
      </c>
      <c r="CA59" s="189"/>
      <c r="CB59" s="180">
        <v>53.057000000000002</v>
      </c>
      <c r="CC59" s="189"/>
      <c r="CD59" s="180">
        <v>80.721000000000004</v>
      </c>
      <c r="CE59" s="189"/>
      <c r="CF59" s="180">
        <v>87.372</v>
      </c>
      <c r="CG59" s="189"/>
      <c r="CH59" s="277">
        <v>85.978999999999999</v>
      </c>
      <c r="CI59" s="280"/>
      <c r="CJ59" s="277">
        <v>164.58699999999999</v>
      </c>
      <c r="CK59" s="280"/>
      <c r="CL59" s="277">
        <v>189.75</v>
      </c>
      <c r="CM59" s="280"/>
      <c r="CN59" s="277">
        <v>55.887999999999998</v>
      </c>
      <c r="CO59" s="280"/>
      <c r="CP59" s="348">
        <v>128.76499999999999</v>
      </c>
      <c r="CQ59" s="349"/>
      <c r="CR59" s="308">
        <f>BT59+BV59+BX59+BZ59+CB59+CD59+CF59+CH59+CJ59+CL59+CN59+CP59</f>
        <v>1196.8150000000001</v>
      </c>
      <c r="CS59" s="309"/>
      <c r="CT59" s="310">
        <v>31.957999999999998</v>
      </c>
      <c r="CU59" s="181"/>
      <c r="CV59" s="180">
        <v>147.79499999999999</v>
      </c>
      <c r="CW59" s="181"/>
      <c r="CX59" s="180">
        <v>90.248000000000005</v>
      </c>
      <c r="CY59" s="181"/>
      <c r="CZ59" s="180">
        <v>132.946</v>
      </c>
      <c r="DA59" s="181"/>
      <c r="DB59" s="180">
        <v>133.09800000000001</v>
      </c>
      <c r="DC59" s="189"/>
      <c r="DD59" s="181">
        <v>123.41200000000001</v>
      </c>
      <c r="DE59" s="181"/>
      <c r="DF59" s="180">
        <v>152.226</v>
      </c>
      <c r="DG59" s="181"/>
      <c r="DH59" s="180">
        <v>120.108</v>
      </c>
      <c r="DI59" s="181"/>
      <c r="DJ59" s="180">
        <v>92.141999999999996</v>
      </c>
      <c r="DK59" s="181"/>
      <c r="DL59" s="180">
        <v>132.30799999999999</v>
      </c>
      <c r="DM59" s="181"/>
      <c r="DN59" s="180">
        <v>110.736</v>
      </c>
      <c r="DO59" s="181"/>
      <c r="DP59" s="295">
        <v>72.111000000000004</v>
      </c>
      <c r="DQ59" s="299"/>
      <c r="DR59" s="306">
        <f>SUM(CT59:DQ59)</f>
        <v>1339.0880000000004</v>
      </c>
      <c r="DS59" s="307"/>
      <c r="DT59" s="305">
        <v>60.265000000000001</v>
      </c>
      <c r="DU59" s="296"/>
      <c r="DV59" s="295">
        <v>58.454000000000001</v>
      </c>
      <c r="DW59" s="296"/>
      <c r="DX59" s="295">
        <v>54.970999999999997</v>
      </c>
      <c r="DY59" s="296"/>
      <c r="DZ59" s="295">
        <v>81.953000000000003</v>
      </c>
      <c r="EA59" s="302"/>
      <c r="EB59" s="296">
        <v>59.468000000000004</v>
      </c>
      <c r="EC59" s="296"/>
      <c r="ED59" s="295">
        <v>55.417999999999999</v>
      </c>
      <c r="EE59" s="296"/>
      <c r="EF59" s="295">
        <v>100.568</v>
      </c>
      <c r="EG59" s="296"/>
      <c r="EH59" s="295">
        <v>76.715999999999994</v>
      </c>
      <c r="EI59" s="296"/>
      <c r="EJ59" s="295">
        <v>36.164000000000001</v>
      </c>
      <c r="EK59" s="296"/>
      <c r="EL59" s="295">
        <v>92.603999999999999</v>
      </c>
      <c r="EM59" s="296"/>
      <c r="EN59" s="295">
        <v>76.626999999999995</v>
      </c>
      <c r="EO59" s="296"/>
      <c r="EP59" s="295">
        <v>42.372999999999998</v>
      </c>
      <c r="EQ59" s="299"/>
      <c r="ER59" s="303">
        <v>795.58100000000002</v>
      </c>
      <c r="ES59" s="304"/>
      <c r="ET59" s="295">
        <v>50.337000000000003</v>
      </c>
      <c r="EU59" s="296"/>
      <c r="EV59" s="295">
        <v>56.825000000000003</v>
      </c>
      <c r="EW59" s="296"/>
      <c r="EX59" s="295">
        <v>46.223999999999997</v>
      </c>
      <c r="EY59" s="296"/>
      <c r="EZ59" s="295">
        <v>37.162999999999997</v>
      </c>
      <c r="FA59" s="296"/>
      <c r="FB59" s="295">
        <v>57.807000000000002</v>
      </c>
      <c r="FC59" s="296"/>
      <c r="FD59" s="295">
        <v>52.569000000000003</v>
      </c>
      <c r="FE59" s="296"/>
      <c r="FF59" s="295">
        <v>118.806</v>
      </c>
      <c r="FG59" s="296"/>
      <c r="FH59" s="295">
        <v>76.105999999999995</v>
      </c>
      <c r="FI59" s="296"/>
      <c r="FJ59" s="295">
        <v>39.695999999999998</v>
      </c>
      <c r="FK59" s="302"/>
      <c r="FL59" s="296">
        <v>77.451999999999998</v>
      </c>
      <c r="FM59" s="296"/>
      <c r="FN59" s="295">
        <v>32.578000000000003</v>
      </c>
      <c r="FO59" s="296"/>
      <c r="FP59" s="295">
        <v>36.898000000000003</v>
      </c>
      <c r="FQ59" s="299"/>
      <c r="FR59" s="303">
        <v>682.46100000000001</v>
      </c>
      <c r="FS59" s="296"/>
      <c r="FT59" s="305">
        <v>73.841999999999999</v>
      </c>
      <c r="FU59" s="302"/>
      <c r="FV59" s="295">
        <v>38.485999999999997</v>
      </c>
      <c r="FW59" s="302"/>
      <c r="FX59" s="295">
        <v>36.137999999999998</v>
      </c>
      <c r="FY59" s="302"/>
      <c r="FZ59" s="295">
        <v>3.8811689999999999</v>
      </c>
      <c r="GA59" s="302"/>
      <c r="GB59" s="296">
        <v>9.6890000000000001</v>
      </c>
      <c r="GC59" s="296"/>
      <c r="GD59" s="295">
        <v>3.5115029999999998</v>
      </c>
      <c r="GE59" s="296"/>
      <c r="GF59" s="295">
        <v>1.8317600000000001</v>
      </c>
      <c r="GG59" s="296"/>
      <c r="GH59" s="295">
        <v>11.176</v>
      </c>
      <c r="GI59" s="302"/>
      <c r="GJ59" s="295">
        <v>33.048000000000002</v>
      </c>
      <c r="GK59" s="302"/>
      <c r="GL59" s="295">
        <v>18.321000000000002</v>
      </c>
      <c r="GM59" s="296"/>
      <c r="GN59" s="295">
        <v>19.756</v>
      </c>
      <c r="GO59" s="296"/>
      <c r="GP59" s="295">
        <v>33.393000000000001</v>
      </c>
      <c r="GQ59" s="299"/>
      <c r="GR59" s="303">
        <f>FT59+FV59+FX59+FZ59+GB59+GD59+GF59+GH59+GJ59+GL59+GN59+GP59</f>
        <v>283.07343200000003</v>
      </c>
      <c r="GS59" s="304"/>
      <c r="GT59" s="295">
        <v>26.408000000000001</v>
      </c>
      <c r="GU59" s="296"/>
      <c r="GV59" s="295">
        <v>47.580443000000002</v>
      </c>
      <c r="GW59" s="302"/>
      <c r="GX59" s="296">
        <v>38.600999999999999</v>
      </c>
      <c r="GY59" s="296"/>
      <c r="GZ59" s="295">
        <v>56.245621</v>
      </c>
      <c r="HA59" s="296"/>
      <c r="HB59" s="295">
        <v>70.576999999999998</v>
      </c>
      <c r="HC59" s="296"/>
      <c r="HD59" s="295">
        <v>52.460299999999997</v>
      </c>
      <c r="HE59" s="296"/>
      <c r="HF59" s="295">
        <v>29.842556999999999</v>
      </c>
      <c r="HG59" s="296"/>
      <c r="HH59" s="295">
        <v>48.945</v>
      </c>
      <c r="HI59" s="296"/>
      <c r="HJ59" s="295">
        <v>27.123999999999999</v>
      </c>
      <c r="HK59" s="296"/>
      <c r="HL59" s="295">
        <v>50.017000000000003</v>
      </c>
      <c r="HM59" s="296"/>
      <c r="HN59" s="295">
        <v>34.578000000000003</v>
      </c>
      <c r="HO59" s="296"/>
      <c r="HP59" s="295">
        <v>36.985999999999997</v>
      </c>
      <c r="HQ59" s="299"/>
      <c r="HR59" s="300">
        <f>GT59+GV59+GX59+GZ59+HB59+HD59+HF59+HH59+HJ59+HL59+HN59+HP59</f>
        <v>519.36492099999998</v>
      </c>
      <c r="HS59" s="301"/>
      <c r="HT59" s="295">
        <v>43.18</v>
      </c>
      <c r="HU59" s="296"/>
      <c r="HV59" s="295">
        <v>29.81</v>
      </c>
      <c r="HW59" s="296"/>
      <c r="HX59" s="295">
        <v>54.868000000000002</v>
      </c>
      <c r="HY59" s="296"/>
      <c r="HZ59" s="295">
        <v>55.906999999999996</v>
      </c>
      <c r="IA59" s="296"/>
      <c r="IB59" s="295">
        <v>55.58</v>
      </c>
      <c r="IC59" s="296"/>
      <c r="ID59" s="295">
        <v>40.436999999999998</v>
      </c>
      <c r="IE59" s="296"/>
      <c r="IF59" s="346">
        <v>35.475999999999999</v>
      </c>
      <c r="IG59" s="347"/>
      <c r="IH59" s="295">
        <v>55.853999999999999</v>
      </c>
      <c r="II59" s="296"/>
      <c r="IJ59" s="295">
        <v>52.018999999999998</v>
      </c>
      <c r="IK59" s="296"/>
      <c r="IL59" s="295">
        <v>84.441999999999993</v>
      </c>
      <c r="IM59" s="302"/>
      <c r="IN59" s="295">
        <v>74.777000000000001</v>
      </c>
      <c r="IO59" s="302"/>
      <c r="IP59" s="296">
        <v>46.142000000000003</v>
      </c>
      <c r="IQ59" s="299"/>
      <c r="IR59" s="300">
        <f>+HX59+HT59+HV59+HZ59+IB59+ID59+IF59+IH59+IJ59+IL59+IN59+IP59</f>
        <v>628.49200000000008</v>
      </c>
      <c r="IS59" s="301"/>
      <c r="IT59" s="295">
        <v>66.932000000000002</v>
      </c>
      <c r="IU59" s="296"/>
      <c r="IV59" s="295">
        <v>37.743000000000002</v>
      </c>
      <c r="IW59" s="296"/>
      <c r="IX59" s="295">
        <v>84.459000000000003</v>
      </c>
      <c r="IY59" s="296"/>
      <c r="IZ59" s="295">
        <v>58.213999999999999</v>
      </c>
      <c r="JA59" s="296"/>
      <c r="JB59" s="295">
        <v>93.438999999999993</v>
      </c>
      <c r="JC59" s="296"/>
      <c r="JD59" s="295">
        <v>30.071000000000002</v>
      </c>
      <c r="JE59" s="296"/>
      <c r="JF59" s="295">
        <v>60.493000000000002</v>
      </c>
      <c r="JG59" s="296"/>
      <c r="JH59" s="295">
        <v>73.361999999999995</v>
      </c>
      <c r="JI59" s="296"/>
      <c r="JJ59" s="295">
        <v>82.731999999999999</v>
      </c>
      <c r="JK59" s="296"/>
      <c r="JL59" s="295">
        <v>82.2</v>
      </c>
      <c r="JM59" s="296"/>
      <c r="JN59" s="295">
        <v>36.194000000000003</v>
      </c>
      <c r="JO59" s="296"/>
      <c r="JP59" s="295">
        <v>39.506999999999998</v>
      </c>
      <c r="JQ59" s="296"/>
      <c r="JR59" s="297">
        <f>SUM(IT59:JQ59)</f>
        <v>745.346</v>
      </c>
      <c r="JS59" s="298"/>
    </row>
    <row r="60" spans="2:279" ht="15.5" thickBot="1">
      <c r="B60" s="343" t="s">
        <v>102</v>
      </c>
      <c r="C60" s="344"/>
      <c r="D60" s="344"/>
      <c r="E60" s="345"/>
      <c r="F60" s="238">
        <v>0.97599999999999998</v>
      </c>
      <c r="G60" s="245"/>
      <c r="H60" s="238">
        <v>0.29199999999999998</v>
      </c>
      <c r="I60" s="245"/>
      <c r="J60" s="238">
        <v>2.0859999999999999</v>
      </c>
      <c r="K60" s="245"/>
      <c r="L60" s="238">
        <v>-0.22700000000000001</v>
      </c>
      <c r="M60" s="247"/>
      <c r="N60" s="238">
        <v>0.156</v>
      </c>
      <c r="O60" s="245"/>
      <c r="P60" s="238">
        <v>0.70899999999999996</v>
      </c>
      <c r="Q60" s="248"/>
      <c r="R60" s="342"/>
      <c r="S60" s="235"/>
      <c r="T60" s="238">
        <v>-0.57299999999999995</v>
      </c>
      <c r="U60" s="245"/>
      <c r="V60" s="238">
        <v>-2.5999999999999999E-2</v>
      </c>
      <c r="W60" s="245"/>
      <c r="X60" s="238">
        <v>0.58799999999999997</v>
      </c>
      <c r="Y60" s="245"/>
      <c r="Z60" s="238">
        <v>0.14799999999999999</v>
      </c>
      <c r="AA60" s="247"/>
      <c r="AB60" s="238">
        <v>7.8E-2</v>
      </c>
      <c r="AC60" s="247"/>
      <c r="AD60" s="238">
        <v>1.3540000000000001</v>
      </c>
      <c r="AE60" s="247"/>
      <c r="AF60" s="235">
        <v>0.20399999999999999</v>
      </c>
      <c r="AG60" s="235"/>
      <c r="AH60" s="247">
        <v>0.372</v>
      </c>
      <c r="AI60" s="235"/>
      <c r="AJ60" s="247">
        <v>-2.5999999999999999E-2</v>
      </c>
      <c r="AK60" s="235"/>
      <c r="AL60" s="247">
        <v>1.2529999999999999</v>
      </c>
      <c r="AM60" s="235"/>
      <c r="AN60" s="247">
        <v>1.296</v>
      </c>
      <c r="AO60" s="235"/>
      <c r="AP60" s="247">
        <v>0.14399999999999999</v>
      </c>
      <c r="AQ60" s="235"/>
      <c r="AR60" s="342">
        <v>0.247</v>
      </c>
      <c r="AS60" s="235"/>
      <c r="AT60" s="339">
        <v>0.23300000000000001</v>
      </c>
      <c r="AU60" s="340"/>
      <c r="AV60" s="339">
        <v>0.10271903323262843</v>
      </c>
      <c r="AW60" s="340"/>
      <c r="AX60" s="339">
        <v>3.7593984962406068E-2</v>
      </c>
      <c r="AY60" s="340"/>
      <c r="AZ60" s="339">
        <v>-0.42485674183982525</v>
      </c>
      <c r="BA60" s="340"/>
      <c r="BB60" s="339">
        <v>0.73167605633802824</v>
      </c>
      <c r="BC60" s="340"/>
      <c r="BD60" s="339">
        <v>0.31109185441941078</v>
      </c>
      <c r="BE60" s="340"/>
      <c r="BF60" s="339">
        <v>0.49918891194923543</v>
      </c>
      <c r="BG60" s="340"/>
      <c r="BH60" s="341">
        <v>0.63800000000000001</v>
      </c>
      <c r="BI60" s="334"/>
      <c r="BJ60" s="335">
        <v>0.24643495996121523</v>
      </c>
      <c r="BK60" s="335"/>
      <c r="BL60" s="341">
        <v>6.4000000000000001E-2</v>
      </c>
      <c r="BM60" s="335"/>
      <c r="BN60" s="333">
        <v>-5.6000000000000001E-2</v>
      </c>
      <c r="BO60" s="334"/>
      <c r="BP60" s="335">
        <v>0.58899999999999997</v>
      </c>
      <c r="BQ60" s="336"/>
      <c r="BR60" s="337">
        <v>0.216</v>
      </c>
      <c r="BS60" s="338"/>
      <c r="BT60" s="293">
        <f t="shared" ref="BT60" si="244">1-(BT59/AT59)</f>
        <v>0.12731218697829716</v>
      </c>
      <c r="BU60" s="235"/>
      <c r="BV60" s="291">
        <f t="shared" ref="BV60" si="245">1-(BV59/AV59)</f>
        <v>-0.62706849315068491</v>
      </c>
      <c r="BW60" s="235"/>
      <c r="BX60" s="291">
        <f t="shared" ref="BX60" si="246">1-(BX59/AX59)</f>
        <v>0.10432712215320905</v>
      </c>
      <c r="BY60" s="235"/>
      <c r="BZ60" s="291">
        <f t="shared" ref="BZ60" si="247">1-(BZ59/AZ59)</f>
        <v>-0.70869724770642195</v>
      </c>
      <c r="CA60" s="235"/>
      <c r="CB60" s="291">
        <f t="shared" ref="CB60" si="248">1-(CB59/BB59)</f>
        <v>0.56846334659086284</v>
      </c>
      <c r="CC60" s="235"/>
      <c r="CD60" s="291">
        <f t="shared" ref="CD60" si="249">1-(CD59/BD59)</f>
        <v>0.46648380700594849</v>
      </c>
      <c r="CE60" s="235"/>
      <c r="CF60" s="291">
        <f t="shared" ref="CF60" si="250">1-(CF59/BF59)</f>
        <v>0.30485563573582408</v>
      </c>
      <c r="CG60" s="235"/>
      <c r="CH60" s="291">
        <f t="shared" ref="CH60" si="251">1-(CH59/BH59)</f>
        <v>0.32268000630218996</v>
      </c>
      <c r="CI60" s="235"/>
      <c r="CJ60" s="291" t="e">
        <f t="shared" ref="CJ60" si="252">1-(CJ59/BJ59)</f>
        <v>#DIV/0!</v>
      </c>
      <c r="CK60" s="235"/>
      <c r="CL60" s="291" t="e">
        <f t="shared" ref="CL60" si="253">1-(CL59/BL59)</f>
        <v>#DIV/0!</v>
      </c>
      <c r="CM60" s="235"/>
      <c r="CN60" s="291" t="e">
        <f t="shared" ref="CN60" si="254">1-(CN59/BN59)</f>
        <v>#DIV/0!</v>
      </c>
      <c r="CO60" s="235"/>
      <c r="CP60" s="238">
        <v>0.45800000000000002</v>
      </c>
      <c r="CQ60" s="248"/>
      <c r="CR60" s="331">
        <v>3.0000000000000001E-3</v>
      </c>
      <c r="CS60" s="247"/>
      <c r="CT60" s="246">
        <v>-0.38864445039599038</v>
      </c>
      <c r="CU60" s="245"/>
      <c r="CV60" s="238">
        <v>0.24431703374419067</v>
      </c>
      <c r="CW60" s="245"/>
      <c r="CX60" s="238">
        <v>4.3064191766255977E-2</v>
      </c>
      <c r="CY60" s="245"/>
      <c r="CZ60" s="238">
        <v>0.42762338387526322</v>
      </c>
      <c r="DA60" s="245"/>
      <c r="DB60" s="238">
        <v>1.5085851065834857</v>
      </c>
      <c r="DC60" s="245"/>
      <c r="DD60" s="238">
        <v>0.52887104966489518</v>
      </c>
      <c r="DE60" s="245"/>
      <c r="DF60" s="238">
        <v>0.74199999999999999</v>
      </c>
      <c r="DG60" s="245"/>
      <c r="DH60" s="238">
        <v>0.39700000000000002</v>
      </c>
      <c r="DI60" s="245"/>
      <c r="DJ60" s="238">
        <v>-0.44</v>
      </c>
      <c r="DK60" s="245"/>
      <c r="DL60" s="238">
        <v>-0.30299999999999999</v>
      </c>
      <c r="DM60" s="245"/>
      <c r="DN60" s="238">
        <v>0.98099999999999998</v>
      </c>
      <c r="DO60" s="245"/>
      <c r="DP60" s="238">
        <v>-0.437</v>
      </c>
      <c r="DQ60" s="248"/>
      <c r="DR60" s="331">
        <v>0.11799999999999999</v>
      </c>
      <c r="DS60" s="332"/>
      <c r="DT60" s="246">
        <v>0.88600000000000001</v>
      </c>
      <c r="DU60" s="245"/>
      <c r="DV60" s="238">
        <v>-0.60399999999999998</v>
      </c>
      <c r="DW60" s="245"/>
      <c r="DX60" s="238">
        <v>-0.39100000000000001</v>
      </c>
      <c r="DY60" s="245"/>
      <c r="DZ60" s="238">
        <v>-0.38400000000000001</v>
      </c>
      <c r="EA60" s="247"/>
      <c r="EB60" s="245">
        <v>-0.55300000000000005</v>
      </c>
      <c r="EC60" s="245"/>
      <c r="ED60" s="238">
        <v>-0.55095128512624381</v>
      </c>
      <c r="EE60" s="245"/>
      <c r="EF60" s="238">
        <v>-0.33900000000000002</v>
      </c>
      <c r="EG60" s="245"/>
      <c r="EH60" s="238">
        <v>-0.36127485263263071</v>
      </c>
      <c r="EI60" s="245"/>
      <c r="EJ60" s="238">
        <v>-0.60751882963252368</v>
      </c>
      <c r="EK60" s="245"/>
      <c r="EL60" s="238">
        <v>-0.30008767421471105</v>
      </c>
      <c r="EM60" s="245"/>
      <c r="EN60" s="327">
        <v>-0.308</v>
      </c>
      <c r="EO60" s="326"/>
      <c r="EP60" s="327">
        <v>-0.41199999999999998</v>
      </c>
      <c r="EQ60" s="329"/>
      <c r="ER60" s="325">
        <v>-0.40587847848685088</v>
      </c>
      <c r="ES60" s="330"/>
      <c r="ET60" s="327">
        <v>-0.16473906911142444</v>
      </c>
      <c r="EU60" s="326"/>
      <c r="EV60" s="327">
        <v>-2.7868067198138724E-2</v>
      </c>
      <c r="EW60" s="326"/>
      <c r="EX60" s="327">
        <v>-0.159120263411617</v>
      </c>
      <c r="EY60" s="326"/>
      <c r="EZ60" s="327">
        <v>-0.54653276878210688</v>
      </c>
      <c r="FA60" s="326"/>
      <c r="FB60" s="327">
        <v>-2.7930988094437392E-2</v>
      </c>
      <c r="FC60" s="326"/>
      <c r="FD60" s="327">
        <v>-5.1409289400555669E-2</v>
      </c>
      <c r="FE60" s="326"/>
      <c r="FF60" s="327">
        <v>0.18134993238405861</v>
      </c>
      <c r="FG60" s="326"/>
      <c r="FH60" s="327">
        <v>-7.9514051827519472E-3</v>
      </c>
      <c r="FI60" s="326"/>
      <c r="FJ60" s="327">
        <v>-9.3996136456684476E-2</v>
      </c>
      <c r="FK60" s="328"/>
      <c r="FL60" s="326">
        <v>-0.16362144183836558</v>
      </c>
      <c r="FM60" s="326"/>
      <c r="FN60" s="327">
        <v>-0.57484959609537101</v>
      </c>
      <c r="FO60" s="326"/>
      <c r="FP60" s="327">
        <v>-0.1292096382130129</v>
      </c>
      <c r="FQ60" s="329"/>
      <c r="FR60" s="325">
        <v>-0.14287490533407177</v>
      </c>
      <c r="FS60" s="326"/>
      <c r="FT60" s="75">
        <f>FT59/ET59-1</f>
        <v>0.46695273854222519</v>
      </c>
      <c r="FU60" s="74"/>
      <c r="FV60" s="238">
        <f>FV59/EV59-1</f>
        <v>-0.3227276726792786</v>
      </c>
      <c r="FW60" s="247"/>
      <c r="FX60" s="238">
        <f>FX59/EX59-1</f>
        <v>-0.21819833852544135</v>
      </c>
      <c r="FY60" s="247"/>
      <c r="FZ60" s="238">
        <f>FZ59/EZ59-1</f>
        <v>-0.89556362511099752</v>
      </c>
      <c r="GA60" s="247"/>
      <c r="GB60" s="245">
        <f>GB59/FB59-1</f>
        <v>-0.83239054093794873</v>
      </c>
      <c r="GC60" s="245"/>
      <c r="GD60" s="238">
        <f>GD59/FD59-1</f>
        <v>-0.93320202020202025</v>
      </c>
      <c r="GE60" s="245"/>
      <c r="GF60" s="238">
        <f>GF59/FF59-1</f>
        <v>-0.98458192347187856</v>
      </c>
      <c r="GG60" s="245"/>
      <c r="GH60" s="238">
        <f>GH59/FH59-1</f>
        <v>-0.85315218248232727</v>
      </c>
      <c r="GI60" s="247"/>
      <c r="GJ60" s="238">
        <f>GJ59/FJ59-1</f>
        <v>-0.16747279322853681</v>
      </c>
      <c r="GK60" s="247"/>
      <c r="GL60" s="238">
        <f>GL59/FL59-1</f>
        <v>-0.76345349377679073</v>
      </c>
      <c r="GM60" s="245"/>
      <c r="GN60" s="238">
        <f>GN59/FN59-1</f>
        <v>-0.39357848855055566</v>
      </c>
      <c r="GO60" s="245"/>
      <c r="GP60" s="238">
        <f>GP59/FP59-1</f>
        <v>-9.4991598460621218E-2</v>
      </c>
      <c r="GQ60" s="248"/>
      <c r="GR60" s="70">
        <f>GR59/(ET59+EV59+EX59+EZ59+FB59+FD59+FF59+FH59+FJ59+FL59+FN59+FP59)-1</f>
        <v>-0.58521669077060812</v>
      </c>
      <c r="GS60" s="71"/>
      <c r="GT60" s="238">
        <f>GT59/FT59-1</f>
        <v>-0.64237155006635782</v>
      </c>
      <c r="GU60" s="245"/>
      <c r="GV60" s="238">
        <f>GV59/FV59-1</f>
        <v>0.23630522787507169</v>
      </c>
      <c r="GW60" s="247"/>
      <c r="GX60" s="245">
        <f>GX59/FX59-1</f>
        <v>6.815540428357969E-2</v>
      </c>
      <c r="GY60" s="245"/>
      <c r="GZ60" s="238">
        <f>GZ59/FZ59-1</f>
        <v>13.491927818654638</v>
      </c>
      <c r="HA60" s="245"/>
      <c r="HB60" s="238">
        <f>HB59/GB59-1</f>
        <v>6.2842398596346367</v>
      </c>
      <c r="HC60" s="245"/>
      <c r="HD60" s="238">
        <f>HD59/GD59-1</f>
        <v>13.939557220939296</v>
      </c>
      <c r="HE60" s="245"/>
      <c r="HF60" s="238">
        <f>HF59/GF59-1</f>
        <v>15.291739638380573</v>
      </c>
      <c r="HG60" s="245"/>
      <c r="HH60" s="238">
        <f>HH59/GH59-1</f>
        <v>3.3794738725841089</v>
      </c>
      <c r="HI60" s="245"/>
      <c r="HJ60" s="238">
        <f>HJ59/GJ59-1</f>
        <v>-0.17925441781650941</v>
      </c>
      <c r="HK60" s="245"/>
      <c r="HL60" s="238">
        <f>HL59/GL59-1</f>
        <v>1.7300365700562197</v>
      </c>
      <c r="HM60" s="245"/>
      <c r="HN60" s="238">
        <f>HN59/GN59-1</f>
        <v>0.75025308766956877</v>
      </c>
      <c r="HO60" s="245"/>
      <c r="HP60" s="238">
        <f>HP59/GP59-1</f>
        <v>0.1075974006528313</v>
      </c>
      <c r="HQ60" s="248"/>
      <c r="HR60" s="70">
        <f>HR59/(FT59+FV59+FX59+FZ59+GB59+GD59+GF59+GH59+GJ59+GL59+GN59+GP59)-1</f>
        <v>0.83473566321829851</v>
      </c>
      <c r="HS60" s="71"/>
      <c r="HT60" s="238">
        <f>HT59/GT59-1</f>
        <v>0.63511057255377157</v>
      </c>
      <c r="HU60" s="245"/>
      <c r="HV60" s="238">
        <f>HV59/GV59-1</f>
        <v>-0.37348208380489445</v>
      </c>
      <c r="HW60" s="245"/>
      <c r="HX60" s="238">
        <f>HX59/GX59-1</f>
        <v>0.42141395300639894</v>
      </c>
      <c r="HY60" s="245"/>
      <c r="HZ60" s="238">
        <f>HZ59/GZ59-1</f>
        <v>-6.020397570150493E-3</v>
      </c>
      <c r="IA60" s="245"/>
      <c r="IB60" s="238">
        <f>IB59/HB59-1</f>
        <v>-0.21249132153534434</v>
      </c>
      <c r="IC60" s="245"/>
      <c r="ID60" s="238">
        <f>ID59/HD59-1</f>
        <v>-0.22918854829270896</v>
      </c>
      <c r="IE60" s="245"/>
      <c r="IF60" s="238">
        <f>IF59/HF59-1</f>
        <v>0.18877212834007495</v>
      </c>
      <c r="IG60" s="245"/>
      <c r="IH60" s="238">
        <f>IH59/HH59-1</f>
        <v>0.1411584431504751</v>
      </c>
      <c r="II60" s="245"/>
      <c r="IJ60" s="238">
        <f>IJ59/HJ59-1</f>
        <v>0.91782185518360127</v>
      </c>
      <c r="IK60" s="245"/>
      <c r="IL60" s="238">
        <f>IL59/HL59-1</f>
        <v>0.68826598956354812</v>
      </c>
      <c r="IM60" s="247"/>
      <c r="IN60" s="238">
        <f>IN59/HN59-1</f>
        <v>1.162560009254439</v>
      </c>
      <c r="IO60" s="247"/>
      <c r="IP60" s="245">
        <f>IP59/HP59-1</f>
        <v>0.24755312821067443</v>
      </c>
      <c r="IQ60" s="248"/>
      <c r="IR60" s="70">
        <f>IR59/(SUM(GT59:HQ59))-1</f>
        <v>0.21011638365926544</v>
      </c>
      <c r="IS60" s="71"/>
      <c r="IT60" s="238">
        <f>IT59/HT59-1</f>
        <v>0.55006947660954153</v>
      </c>
      <c r="IU60" s="245"/>
      <c r="IV60" s="238">
        <f>IV59/HV59-1</f>
        <v>0.26611875209661195</v>
      </c>
      <c r="IW60" s="245"/>
      <c r="IX60" s="238">
        <f>IX59/HX59-1</f>
        <v>0.53931253189472916</v>
      </c>
      <c r="IY60" s="245"/>
      <c r="IZ60" s="238">
        <f>IZ59/HZ59-1</f>
        <v>4.126495787647344E-2</v>
      </c>
      <c r="JA60" s="245"/>
      <c r="JB60" s="238">
        <f>JB59/IB59-1</f>
        <v>0.68116228859301908</v>
      </c>
      <c r="JC60" s="245"/>
      <c r="JD60" s="238">
        <f>JD59/ID59-1</f>
        <v>-0.2563493829908251</v>
      </c>
      <c r="JE60" s="245"/>
      <c r="JF60" s="238">
        <f>JF59/IF59-1</f>
        <v>0.70518096741459035</v>
      </c>
      <c r="JG60" s="245"/>
      <c r="JH60" s="238">
        <f>JH59/IH59-1</f>
        <v>0.31346009238371453</v>
      </c>
      <c r="JI60" s="245"/>
      <c r="JJ60" s="238">
        <f>JJ59/IJ59-1</f>
        <v>0.59041888540725518</v>
      </c>
      <c r="JK60" s="245"/>
      <c r="JL60" s="238">
        <f t="shared" ref="JL60" si="255">JL59/IL59-1</f>
        <v>-2.6550768574879702E-2</v>
      </c>
      <c r="JM60" s="245"/>
      <c r="JN60" s="238">
        <f t="shared" ref="JN60" si="256">JN59/IN59-1</f>
        <v>-0.51597416317851741</v>
      </c>
      <c r="JO60" s="245"/>
      <c r="JP60" s="238">
        <f t="shared" ref="JP60" si="257">JP59/IP59-1</f>
        <v>-0.14379524077846662</v>
      </c>
      <c r="JQ60" s="245"/>
      <c r="JR60" s="70">
        <f>JR59/(SUM(HT59:IQ59))-1</f>
        <v>0.18592758539488163</v>
      </c>
      <c r="JS60" s="71"/>
    </row>
    <row r="61" spans="2:279" ht="16.5" thickTop="1">
      <c r="B61" s="322" t="s">
        <v>103</v>
      </c>
      <c r="C61" s="323"/>
      <c r="D61" s="323"/>
      <c r="E61" s="324"/>
      <c r="F61" s="318">
        <v>136.40299999999999</v>
      </c>
      <c r="G61" s="320"/>
      <c r="H61" s="318">
        <v>81.536000000000001</v>
      </c>
      <c r="I61" s="320"/>
      <c r="J61" s="318">
        <v>73.588999999999999</v>
      </c>
      <c r="K61" s="320"/>
      <c r="L61" s="318">
        <v>189.36799999999999</v>
      </c>
      <c r="M61" s="319"/>
      <c r="N61" s="318">
        <v>91.918999999999997</v>
      </c>
      <c r="O61" s="320"/>
      <c r="P61" s="318">
        <v>91.501000000000005</v>
      </c>
      <c r="Q61" s="321"/>
      <c r="R61" s="317"/>
      <c r="S61" s="316"/>
      <c r="T61" s="318">
        <v>77</v>
      </c>
      <c r="U61" s="320"/>
      <c r="V61" s="318">
        <v>131.399</v>
      </c>
      <c r="W61" s="320"/>
      <c r="X61" s="318">
        <v>63.307000000000002</v>
      </c>
      <c r="Y61" s="320"/>
      <c r="Z61" s="318">
        <v>77.605000000000004</v>
      </c>
      <c r="AA61" s="319"/>
      <c r="AB61" s="318">
        <v>86</v>
      </c>
      <c r="AC61" s="319"/>
      <c r="AD61" s="318">
        <v>116</v>
      </c>
      <c r="AE61" s="319"/>
      <c r="AF61" s="316">
        <v>31</v>
      </c>
      <c r="AG61" s="316"/>
      <c r="AH61" s="315">
        <v>85</v>
      </c>
      <c r="AI61" s="316"/>
      <c r="AJ61" s="315">
        <v>76</v>
      </c>
      <c r="AK61" s="316"/>
      <c r="AL61" s="315">
        <v>59</v>
      </c>
      <c r="AM61" s="316"/>
      <c r="AN61" s="315">
        <v>59</v>
      </c>
      <c r="AO61" s="316"/>
      <c r="AP61" s="315">
        <v>36</v>
      </c>
      <c r="AQ61" s="316"/>
      <c r="AR61" s="317">
        <f>77+V61+X61+Z61+AB61+AD61+AF61+AH61+AJ61+AL61+AN61+AP61</f>
        <v>897.31100000000004</v>
      </c>
      <c r="AS61" s="316"/>
      <c r="AT61" s="315">
        <v>105.9</v>
      </c>
      <c r="AU61" s="316"/>
      <c r="AV61" s="199">
        <v>107.2</v>
      </c>
      <c r="AW61" s="200"/>
      <c r="AX61" s="199">
        <v>123.07</v>
      </c>
      <c r="AY61" s="200"/>
      <c r="AZ61" s="199">
        <v>48.3</v>
      </c>
      <c r="BA61" s="200"/>
      <c r="BB61" s="199">
        <v>64</v>
      </c>
      <c r="BC61" s="200"/>
      <c r="BD61" s="199">
        <v>68.900000000000006</v>
      </c>
      <c r="BE61" s="200"/>
      <c r="BF61" s="199">
        <v>84.396000000000001</v>
      </c>
      <c r="BG61" s="200"/>
      <c r="BH61" s="313">
        <v>41.512999999999998</v>
      </c>
      <c r="BI61" s="314"/>
      <c r="BJ61" s="42"/>
      <c r="BK61" s="43">
        <v>57.219000000000001</v>
      </c>
      <c r="BL61" s="44"/>
      <c r="BM61" s="43">
        <v>48.116</v>
      </c>
      <c r="BN61" s="45"/>
      <c r="BO61" s="46">
        <v>21.475999999999999</v>
      </c>
      <c r="BP61" s="42"/>
      <c r="BQ61" s="47">
        <v>50.073</v>
      </c>
      <c r="BR61" s="311">
        <f>SUM(AT61:BQ61)</f>
        <v>820.16300000000001</v>
      </c>
      <c r="BS61" s="312"/>
      <c r="BT61" s="181">
        <v>100.038</v>
      </c>
      <c r="BU61" s="189"/>
      <c r="BV61" s="180">
        <v>65.191000000000003</v>
      </c>
      <c r="BW61" s="189"/>
      <c r="BX61" s="180">
        <v>78.263999999999996</v>
      </c>
      <c r="BY61" s="189"/>
      <c r="BZ61" s="180">
        <v>60.087000000000003</v>
      </c>
      <c r="CA61" s="189"/>
      <c r="CB61" s="180">
        <v>57.173999999999999</v>
      </c>
      <c r="CC61" s="189"/>
      <c r="CD61" s="180">
        <v>50.66</v>
      </c>
      <c r="CE61" s="189"/>
      <c r="CF61" s="180">
        <v>16.292999999999999</v>
      </c>
      <c r="CG61" s="189"/>
      <c r="CH61" s="277">
        <v>87.471999999999994</v>
      </c>
      <c r="CI61" s="280"/>
      <c r="CJ61" s="277">
        <v>59.292999999999999</v>
      </c>
      <c r="CK61" s="280"/>
      <c r="CL61" s="277">
        <v>45.661000000000001</v>
      </c>
      <c r="CM61" s="280"/>
      <c r="CN61" s="277">
        <v>75.462999999999994</v>
      </c>
      <c r="CO61" s="280"/>
      <c r="CP61" s="180">
        <v>32.591000000000001</v>
      </c>
      <c r="CQ61" s="182"/>
      <c r="CR61" s="308">
        <f>BT61+BV61+BX61+BZ61+CB61+CD61+CF61+CH61+CJ61+CL61+CN61+CP61</f>
        <v>728.18700000000001</v>
      </c>
      <c r="CS61" s="309"/>
      <c r="CT61" s="310">
        <v>63.481999999999999</v>
      </c>
      <c r="CU61" s="181"/>
      <c r="CV61" s="180">
        <v>63.765999999999998</v>
      </c>
      <c r="CW61" s="181"/>
      <c r="CX61" s="180">
        <v>144.67500000000001</v>
      </c>
      <c r="CY61" s="181"/>
      <c r="CZ61" s="180">
        <v>81.105999999999995</v>
      </c>
      <c r="DA61" s="181"/>
      <c r="DB61" s="180">
        <v>36.993000000000002</v>
      </c>
      <c r="DC61" s="189"/>
      <c r="DD61" s="181">
        <v>68.567999999999998</v>
      </c>
      <c r="DE61" s="181"/>
      <c r="DF61" s="180">
        <v>40.771999999999998</v>
      </c>
      <c r="DG61" s="181"/>
      <c r="DH61" s="180">
        <v>72.763000000000005</v>
      </c>
      <c r="DI61" s="181"/>
      <c r="DJ61" s="180">
        <v>46.777000000000001</v>
      </c>
      <c r="DK61" s="181"/>
      <c r="DL61" s="180">
        <v>35.305</v>
      </c>
      <c r="DM61" s="181"/>
      <c r="DN61" s="180">
        <v>76.715000000000003</v>
      </c>
      <c r="DO61" s="181"/>
      <c r="DP61" s="295">
        <v>74.031999999999996</v>
      </c>
      <c r="DQ61" s="299"/>
      <c r="DR61" s="306">
        <f>SUM(CT61:DQ61)</f>
        <v>804.95400000000006</v>
      </c>
      <c r="DS61" s="307"/>
      <c r="DT61" s="305">
        <v>56.372</v>
      </c>
      <c r="DU61" s="296"/>
      <c r="DV61" s="295">
        <v>26.326000000000001</v>
      </c>
      <c r="DW61" s="296"/>
      <c r="DX61" s="295">
        <v>69.071299999999994</v>
      </c>
      <c r="DY61" s="296"/>
      <c r="DZ61" s="295">
        <v>41.09</v>
      </c>
      <c r="EA61" s="302"/>
      <c r="EB61" s="296">
        <v>39.719000000000001</v>
      </c>
      <c r="EC61" s="296"/>
      <c r="ED61" s="295">
        <v>59.256</v>
      </c>
      <c r="EE61" s="296"/>
      <c r="EF61" s="295">
        <v>30.309000000000001</v>
      </c>
      <c r="EG61" s="296"/>
      <c r="EH61" s="295">
        <v>46.765000000000001</v>
      </c>
      <c r="EI61" s="296"/>
      <c r="EJ61" s="295">
        <v>38.290999999999997</v>
      </c>
      <c r="EK61" s="296"/>
      <c r="EL61" s="295">
        <v>38.512</v>
      </c>
      <c r="EM61" s="296"/>
      <c r="EN61" s="295">
        <v>28.96</v>
      </c>
      <c r="EO61" s="296"/>
      <c r="EP61" s="295">
        <v>40.75</v>
      </c>
      <c r="EQ61" s="299"/>
      <c r="ER61" s="303">
        <v>515.42129999999997</v>
      </c>
      <c r="ES61" s="304"/>
      <c r="ET61" s="295">
        <v>20.552</v>
      </c>
      <c r="EU61" s="296"/>
      <c r="EV61" s="295">
        <v>35.216999999999999</v>
      </c>
      <c r="EW61" s="296"/>
      <c r="EX61" s="295">
        <v>33.368000000000002</v>
      </c>
      <c r="EY61" s="296"/>
      <c r="EZ61" s="295">
        <v>42.249000000000002</v>
      </c>
      <c r="FA61" s="296"/>
      <c r="FB61" s="295">
        <v>24.398</v>
      </c>
      <c r="FC61" s="296"/>
      <c r="FD61" s="295">
        <v>53.709000000000003</v>
      </c>
      <c r="FE61" s="296"/>
      <c r="FF61" s="295">
        <v>54.249000000000002</v>
      </c>
      <c r="FG61" s="296"/>
      <c r="FH61" s="295">
        <v>59.573</v>
      </c>
      <c r="FI61" s="296"/>
      <c r="FJ61" s="295">
        <v>25.594999999999999</v>
      </c>
      <c r="FK61" s="302"/>
      <c r="FL61" s="296">
        <v>54.493000000000002</v>
      </c>
      <c r="FM61" s="296"/>
      <c r="FN61" s="295">
        <v>23.535</v>
      </c>
      <c r="FO61" s="296"/>
      <c r="FP61" s="295">
        <v>21.587</v>
      </c>
      <c r="FQ61" s="299"/>
      <c r="FR61" s="303">
        <v>448.52499999999998</v>
      </c>
      <c r="FS61" s="296"/>
      <c r="FT61" s="305">
        <v>34.798000000000002</v>
      </c>
      <c r="FU61" s="302"/>
      <c r="FV61" s="295">
        <v>50.86</v>
      </c>
      <c r="FW61" s="302"/>
      <c r="FX61" s="295">
        <v>39.131999999999998</v>
      </c>
      <c r="FY61" s="302"/>
      <c r="FZ61" s="295">
        <v>1.899689</v>
      </c>
      <c r="GA61" s="302"/>
      <c r="GB61" s="296">
        <v>1.4419999999999999</v>
      </c>
      <c r="GC61" s="296"/>
      <c r="GD61" s="295">
        <v>8.69</v>
      </c>
      <c r="GE61" s="296"/>
      <c r="GF61" s="295">
        <v>6.29</v>
      </c>
      <c r="GG61" s="296"/>
      <c r="GH61" s="295">
        <v>15.278</v>
      </c>
      <c r="GI61" s="302"/>
      <c r="GJ61" s="295">
        <v>13.872</v>
      </c>
      <c r="GK61" s="302"/>
      <c r="GL61" s="295">
        <v>14.528</v>
      </c>
      <c r="GM61" s="296"/>
      <c r="GN61" s="295">
        <v>21.608000000000001</v>
      </c>
      <c r="GO61" s="296"/>
      <c r="GP61" s="295">
        <v>18.402000000000001</v>
      </c>
      <c r="GQ61" s="299"/>
      <c r="GR61" s="303">
        <f>FT61+FV61+FX61+FZ61+GB61+GD61+GF61+GH61+GJ61+GL61+GN61+GP61</f>
        <v>226.799689</v>
      </c>
      <c r="GS61" s="304"/>
      <c r="GT61" s="295">
        <v>7.1505999999999998</v>
      </c>
      <c r="GU61" s="296"/>
      <c r="GV61" s="295">
        <v>7.0810000000000004</v>
      </c>
      <c r="GW61" s="302"/>
      <c r="GX61" s="296">
        <v>11.074999999999999</v>
      </c>
      <c r="GY61" s="296"/>
      <c r="GZ61" s="295">
        <v>17.793975</v>
      </c>
      <c r="HA61" s="296"/>
      <c r="HB61" s="295">
        <v>14.303000000000001</v>
      </c>
      <c r="HC61" s="296"/>
      <c r="HD61" s="295">
        <v>16.268000000000001</v>
      </c>
      <c r="HE61" s="296"/>
      <c r="HF61" s="295">
        <v>30.305</v>
      </c>
      <c r="HG61" s="296"/>
      <c r="HH61" s="295">
        <v>13.542</v>
      </c>
      <c r="HI61" s="296"/>
      <c r="HJ61" s="295">
        <v>22.602</v>
      </c>
      <c r="HK61" s="296"/>
      <c r="HL61" s="295">
        <v>20.062000000000001</v>
      </c>
      <c r="HM61" s="296"/>
      <c r="HN61" s="295">
        <v>14.643000000000001</v>
      </c>
      <c r="HO61" s="296"/>
      <c r="HP61" s="295">
        <v>28.419</v>
      </c>
      <c r="HQ61" s="299"/>
      <c r="HR61" s="300">
        <f>GT61+GV61+GX61+GZ61+HB61+HD61+HF61+HH61+HJ61+HL61+HN61+HP61</f>
        <v>203.24457500000003</v>
      </c>
      <c r="HS61" s="301"/>
      <c r="HT61" s="295">
        <v>16.597480999999998</v>
      </c>
      <c r="HU61" s="296"/>
      <c r="HV61" s="295">
        <v>22.82</v>
      </c>
      <c r="HW61" s="296"/>
      <c r="HX61" s="295">
        <v>20.616</v>
      </c>
      <c r="HY61" s="296"/>
      <c r="HZ61" s="295">
        <v>12.340999999999999</v>
      </c>
      <c r="IA61" s="296"/>
      <c r="IB61" s="295">
        <v>12.083</v>
      </c>
      <c r="IC61" s="296"/>
      <c r="ID61" s="295">
        <v>34.932000000000002</v>
      </c>
      <c r="IE61" s="296"/>
      <c r="IF61" s="295">
        <v>28.341000000000001</v>
      </c>
      <c r="IG61" s="296"/>
      <c r="IH61" s="295">
        <v>50.948</v>
      </c>
      <c r="II61" s="296"/>
      <c r="IJ61" s="295">
        <v>33.209000000000003</v>
      </c>
      <c r="IK61" s="296"/>
      <c r="IL61" s="295">
        <v>20.081</v>
      </c>
      <c r="IM61" s="302"/>
      <c r="IN61" s="295">
        <v>17.396000000000001</v>
      </c>
      <c r="IO61" s="302"/>
      <c r="IP61" s="296">
        <v>21.713999999999999</v>
      </c>
      <c r="IQ61" s="299"/>
      <c r="IR61" s="300">
        <f>HT61+HV61+HX61+HZ61+IB61+ID61+IF61+IH61+IJ61+IL61+IN61+IP61</f>
        <v>291.07848100000001</v>
      </c>
      <c r="IS61" s="301"/>
      <c r="IT61" s="295">
        <v>32.489457000000002</v>
      </c>
      <c r="IU61" s="296"/>
      <c r="IV61" s="295">
        <v>31.908999999999999</v>
      </c>
      <c r="IW61" s="296"/>
      <c r="IX61" s="295">
        <v>85.369</v>
      </c>
      <c r="IY61" s="296"/>
      <c r="IZ61" s="295">
        <v>23.869</v>
      </c>
      <c r="JA61" s="296"/>
      <c r="JB61" s="295">
        <v>96.263999999999996</v>
      </c>
      <c r="JC61" s="296"/>
      <c r="JD61" s="295">
        <v>22.132999999999999</v>
      </c>
      <c r="JE61" s="296"/>
      <c r="JF61" s="295">
        <v>39.689</v>
      </c>
      <c r="JG61" s="296"/>
      <c r="JH61" s="295">
        <v>33.095999999999997</v>
      </c>
      <c r="JI61" s="296"/>
      <c r="JJ61" s="295">
        <v>57.076000000000001</v>
      </c>
      <c r="JK61" s="296"/>
      <c r="JL61" s="295">
        <v>31</v>
      </c>
      <c r="JM61" s="296"/>
      <c r="JN61" s="295">
        <v>27.620999999999999</v>
      </c>
      <c r="JO61" s="296"/>
      <c r="JP61" s="295">
        <v>30.975000000000001</v>
      </c>
      <c r="JQ61" s="296"/>
      <c r="JR61" s="297">
        <f>SUM(IT61:JQ61)</f>
        <v>511.49045700000005</v>
      </c>
      <c r="JS61" s="298"/>
    </row>
    <row r="62" spans="2:279" ht="15.5" thickBot="1">
      <c r="B62" s="268" t="s">
        <v>104</v>
      </c>
      <c r="C62" s="269"/>
      <c r="D62" s="269"/>
      <c r="E62" s="270"/>
      <c r="F62" s="79">
        <v>0.16200000000000001</v>
      </c>
      <c r="G62" s="78"/>
      <c r="H62" s="79">
        <v>0.46700000000000003</v>
      </c>
      <c r="I62" s="78"/>
      <c r="J62" s="79">
        <v>1.768</v>
      </c>
      <c r="K62" s="78"/>
      <c r="L62" s="79">
        <v>2.2669999999999999</v>
      </c>
      <c r="M62" s="80"/>
      <c r="N62" s="79">
        <v>1.1100000000000001</v>
      </c>
      <c r="O62" s="78"/>
      <c r="P62" s="79">
        <v>0.80600000000000005</v>
      </c>
      <c r="Q62" s="88"/>
      <c r="R62" s="179"/>
      <c r="S62" s="174"/>
      <c r="T62" s="79">
        <v>-0.9</v>
      </c>
      <c r="U62" s="78"/>
      <c r="V62" s="79">
        <v>1.6259999999999999</v>
      </c>
      <c r="W62" s="78"/>
      <c r="X62" s="79">
        <v>0.60799999999999998</v>
      </c>
      <c r="Y62" s="78"/>
      <c r="Z62" s="79">
        <v>1.1319999999999999</v>
      </c>
      <c r="AA62" s="80"/>
      <c r="AB62" s="79">
        <v>0.245</v>
      </c>
      <c r="AC62" s="80"/>
      <c r="AD62" s="79">
        <v>1.946</v>
      </c>
      <c r="AE62" s="80"/>
      <c r="AF62" s="174">
        <v>-0.77200000000000002</v>
      </c>
      <c r="AG62" s="174"/>
      <c r="AH62" s="80">
        <v>3.6999999999999998E-2</v>
      </c>
      <c r="AI62" s="174"/>
      <c r="AJ62" s="80">
        <v>2.8000000000000001E-2</v>
      </c>
      <c r="AK62" s="174"/>
      <c r="AL62" s="80">
        <v>-0.68600000000000005</v>
      </c>
      <c r="AM62" s="174"/>
      <c r="AN62" s="80">
        <v>-0.35799999999999998</v>
      </c>
      <c r="AO62" s="174"/>
      <c r="AP62" s="80">
        <v>-0.60099999999999998</v>
      </c>
      <c r="AQ62" s="174"/>
      <c r="AR62" s="179">
        <v>-8.1000000000000003E-2</v>
      </c>
      <c r="AS62" s="174"/>
      <c r="AT62" s="80">
        <v>0.371</v>
      </c>
      <c r="AU62" s="174"/>
      <c r="AV62" s="174">
        <v>-0.18416426304614186</v>
      </c>
      <c r="AW62" s="174"/>
      <c r="AX62" s="174">
        <v>0.94401882888148214</v>
      </c>
      <c r="AY62" s="174"/>
      <c r="AZ62" s="174">
        <v>-0.37761742155788935</v>
      </c>
      <c r="BA62" s="174"/>
      <c r="BB62" s="174">
        <v>-0.2558139534883721</v>
      </c>
      <c r="BC62" s="174"/>
      <c r="BD62" s="174">
        <v>-0.40397923875432518</v>
      </c>
      <c r="BE62" s="174"/>
      <c r="BF62" s="174">
        <v>1.7181551740796808</v>
      </c>
      <c r="BG62" s="174"/>
      <c r="BH62" s="177">
        <v>-0.50900000000000001</v>
      </c>
      <c r="BI62" s="176"/>
      <c r="BJ62" s="177">
        <v>-0.24381508695882015</v>
      </c>
      <c r="BK62" s="294"/>
      <c r="BL62" s="177">
        <v>-0.191</v>
      </c>
      <c r="BM62" s="294"/>
      <c r="BN62" s="290">
        <v>-0.63600000000000001</v>
      </c>
      <c r="BO62" s="264"/>
      <c r="BP62" s="287">
        <v>0.373</v>
      </c>
      <c r="BQ62" s="289"/>
      <c r="BR62" s="215">
        <v>-8.5999999999999993E-2</v>
      </c>
      <c r="BS62" s="216"/>
      <c r="BT62" s="293">
        <f t="shared" ref="BT62" si="258">1-(BT61/AT61)</f>
        <v>5.5354107648725281E-2</v>
      </c>
      <c r="BU62" s="235"/>
      <c r="BV62" s="291">
        <f t="shared" ref="BV62" si="259">1-(BV61/AV61)</f>
        <v>0.39187499999999997</v>
      </c>
      <c r="BW62" s="235"/>
      <c r="BX62" s="291">
        <f t="shared" ref="BX62" si="260">1-(BX61/AX61)</f>
        <v>0.3640692288941253</v>
      </c>
      <c r="BY62" s="235"/>
      <c r="BZ62" s="291">
        <f t="shared" ref="BZ62" si="261">1-(BZ61/AZ61)</f>
        <v>-0.24403726708074558</v>
      </c>
      <c r="CA62" s="235"/>
      <c r="CB62" s="291">
        <f t="shared" ref="CB62" si="262">1-(CB61/BB61)</f>
        <v>0.10665625000000001</v>
      </c>
      <c r="CC62" s="235"/>
      <c r="CD62" s="291">
        <f t="shared" ref="CD62" si="263">1-(CD61/BD61)</f>
        <v>0.26473149492017423</v>
      </c>
      <c r="CE62" s="235"/>
      <c r="CF62" s="291">
        <f t="shared" ref="CF62" si="264">1-(CF61/BF61)</f>
        <v>0.80694582681643678</v>
      </c>
      <c r="CG62" s="235"/>
      <c r="CH62" s="291">
        <f t="shared" ref="CH62" si="265">1-(CH61/BH61)</f>
        <v>-1.1070989810420833</v>
      </c>
      <c r="CI62" s="235"/>
      <c r="CJ62" s="291" t="e">
        <f t="shared" ref="CJ62" si="266">1-(CJ61/BJ61)</f>
        <v>#DIV/0!</v>
      </c>
      <c r="CK62" s="235"/>
      <c r="CL62" s="291" t="e">
        <f t="shared" ref="CL62" si="267">1-(CL61/BL61)</f>
        <v>#DIV/0!</v>
      </c>
      <c r="CM62" s="235"/>
      <c r="CN62" s="291" t="e">
        <f t="shared" ref="CN62" si="268">1-(CN61/BN61)</f>
        <v>#DIV/0!</v>
      </c>
      <c r="CO62" s="235"/>
      <c r="CP62" s="177">
        <v>-0.37</v>
      </c>
      <c r="CQ62" s="292"/>
      <c r="CR62" s="249">
        <v>-8.5999999999999993E-2</v>
      </c>
      <c r="CS62" s="176"/>
      <c r="CT62" s="290">
        <v>-0.36542113996681258</v>
      </c>
      <c r="CU62" s="287"/>
      <c r="CV62" s="262">
        <v>-2.1858845546164463E-2</v>
      </c>
      <c r="CW62" s="287"/>
      <c r="CX62" s="262">
        <v>0.84855105795768204</v>
      </c>
      <c r="CY62" s="287"/>
      <c r="CZ62" s="262">
        <v>0.34980944297435368</v>
      </c>
      <c r="DA62" s="287"/>
      <c r="DB62" s="262">
        <v>-0.35297512855493751</v>
      </c>
      <c r="DC62" s="287"/>
      <c r="DD62" s="262">
        <v>0.35349388077378596</v>
      </c>
      <c r="DE62" s="287"/>
      <c r="DF62" s="262">
        <v>1.5024243540170628</v>
      </c>
      <c r="DG62" s="287"/>
      <c r="DH62" s="262">
        <v>-0.16800000000000001</v>
      </c>
      <c r="DI62" s="287"/>
      <c r="DJ62" s="262">
        <v>-0.21099999999999999</v>
      </c>
      <c r="DK62" s="287"/>
      <c r="DL62" s="262">
        <v>-0.22700000000000001</v>
      </c>
      <c r="DM62" s="287"/>
      <c r="DN62" s="262">
        <v>1.7000000000000001E-2</v>
      </c>
      <c r="DO62" s="287"/>
      <c r="DP62" s="262">
        <v>1.2949999999999999</v>
      </c>
      <c r="DQ62" s="289"/>
      <c r="DR62" s="215">
        <v>0.106</v>
      </c>
      <c r="DS62" s="216"/>
      <c r="DT62" s="290">
        <v>-0.112</v>
      </c>
      <c r="DU62" s="287"/>
      <c r="DV62" s="262">
        <v>-0.58699999999999997</v>
      </c>
      <c r="DW62" s="287"/>
      <c r="DX62" s="262">
        <v>-0.52300000000000002</v>
      </c>
      <c r="DY62" s="287"/>
      <c r="DZ62" s="262">
        <v>-0.49299999999999999</v>
      </c>
      <c r="EA62" s="264"/>
      <c r="EB62" s="287">
        <v>7.3999999999999996E-2</v>
      </c>
      <c r="EC62" s="287"/>
      <c r="ED62" s="262">
        <v>-0.13580679033951693</v>
      </c>
      <c r="EE62" s="287"/>
      <c r="EF62" s="262">
        <v>-0.25700000000000001</v>
      </c>
      <c r="EG62" s="287"/>
      <c r="EH62" s="262">
        <v>-0.35729697785962655</v>
      </c>
      <c r="EI62" s="287"/>
      <c r="EJ62" s="262">
        <v>-0.18141394274964195</v>
      </c>
      <c r="EK62" s="287"/>
      <c r="EL62" s="262">
        <v>9.0836991927488953E-2</v>
      </c>
      <c r="EM62" s="287"/>
      <c r="EN62" s="284">
        <v>-0.623</v>
      </c>
      <c r="EO62" s="283"/>
      <c r="EP62" s="284">
        <v>0.45</v>
      </c>
      <c r="EQ62" s="286"/>
      <c r="ER62" s="282">
        <v>-0.35968850393935559</v>
      </c>
      <c r="ES62" s="288"/>
      <c r="ET62" s="284">
        <v>-0.63542184063009999</v>
      </c>
      <c r="EU62" s="283"/>
      <c r="EV62" s="284">
        <v>0.33772696193876772</v>
      </c>
      <c r="EW62" s="283"/>
      <c r="EX62" s="284">
        <v>-0.51690499527300049</v>
      </c>
      <c r="EY62" s="283"/>
      <c r="EZ62" s="284">
        <v>2.8206376247262188E-2</v>
      </c>
      <c r="FA62" s="283"/>
      <c r="FB62" s="284">
        <v>-0.3857347868778167</v>
      </c>
      <c r="FC62" s="283"/>
      <c r="FD62" s="284">
        <v>-9.3610773592547547E-2</v>
      </c>
      <c r="FE62" s="283"/>
      <c r="FF62" s="284">
        <v>0.78986439671384745</v>
      </c>
      <c r="FG62" s="283"/>
      <c r="FH62" s="284">
        <v>0.27388003849032394</v>
      </c>
      <c r="FI62" s="283"/>
      <c r="FJ62" s="284">
        <v>-9.4923103811817233E-2</v>
      </c>
      <c r="FK62" s="285"/>
      <c r="FL62" s="283">
        <v>0.41496157041960946</v>
      </c>
      <c r="FM62" s="283"/>
      <c r="FN62" s="284">
        <v>-0.18731791915817808</v>
      </c>
      <c r="FO62" s="283"/>
      <c r="FP62" s="284">
        <v>-0.47025766871165642</v>
      </c>
      <c r="FQ62" s="286"/>
      <c r="FR62" s="282">
        <v>-0.13235108854291344</v>
      </c>
      <c r="FS62" s="283"/>
      <c r="FT62" s="75">
        <f>FT61/ET61-1</f>
        <v>0.6931685480731804</v>
      </c>
      <c r="FU62" s="74"/>
      <c r="FV62" s="73">
        <f>FV61/EV61-1</f>
        <v>0.44418888604935125</v>
      </c>
      <c r="FW62" s="74"/>
      <c r="FX62" s="73">
        <f>FX61/EX61-1</f>
        <v>0.17274035003596255</v>
      </c>
      <c r="FY62" s="76"/>
      <c r="FZ62" s="73">
        <f>FZ61/EZ61-1</f>
        <v>-0.95503588250609484</v>
      </c>
      <c r="GA62" s="76"/>
      <c r="GB62" s="73">
        <f>GB61/FB61-1</f>
        <v>-0.94089679481924748</v>
      </c>
      <c r="GC62" s="76"/>
      <c r="GD62" s="73">
        <f>GD61/FD61-1</f>
        <v>-0.83820216351077104</v>
      </c>
      <c r="GE62" s="76"/>
      <c r="GF62" s="73">
        <f>GF61/FF61-1</f>
        <v>-0.88405316227027231</v>
      </c>
      <c r="GG62" s="76"/>
      <c r="GH62" s="73">
        <f>GH61/FH61-1</f>
        <v>-0.74354153727359718</v>
      </c>
      <c r="GI62" s="74"/>
      <c r="GJ62" s="73">
        <f>GJ61/FJ61-1</f>
        <v>-0.4580191443641336</v>
      </c>
      <c r="GK62" s="74"/>
      <c r="GL62" s="73">
        <f>GL61/FL61-1</f>
        <v>-0.73339695006698102</v>
      </c>
      <c r="GM62" s="76"/>
      <c r="GN62" s="73">
        <f>GN61/FN61-1</f>
        <v>-8.187805396218395E-2</v>
      </c>
      <c r="GO62" s="76"/>
      <c r="GP62" s="73">
        <f>GP61/FP61-1</f>
        <v>-0.14754250243201916</v>
      </c>
      <c r="GQ62" s="77"/>
      <c r="GR62" s="70">
        <f>GR61/(ET61+EV61+EX61+EZ61+FB61+FD61+FF61+FH61+FJ61+FL61+FN61+FP61)-1</f>
        <v>-0.49434326068780998</v>
      </c>
      <c r="GS62" s="71"/>
      <c r="GT62" s="73">
        <f>GT61/FT61-1</f>
        <v>-0.79451117880337951</v>
      </c>
      <c r="GU62" s="76"/>
      <c r="GV62" s="73">
        <f>GV61/FV61-1</f>
        <v>-0.86077467558002363</v>
      </c>
      <c r="GW62" s="74"/>
      <c r="GX62" s="76">
        <f>GX61/FX61-1</f>
        <v>-0.71698354288050703</v>
      </c>
      <c r="GY62" s="76"/>
      <c r="GZ62" s="73">
        <f>GZ61/FZ61-1</f>
        <v>8.3667831945123652</v>
      </c>
      <c r="HA62" s="76"/>
      <c r="HB62" s="73">
        <f>HB61/GB61-1</f>
        <v>8.9188626907073516</v>
      </c>
      <c r="HC62" s="76"/>
      <c r="HD62" s="73">
        <f>HD61/GD61-1</f>
        <v>0.87203682393555826</v>
      </c>
      <c r="HE62" s="76"/>
      <c r="HF62" s="73">
        <f>HF61/GF61-1</f>
        <v>3.8179650238473766</v>
      </c>
      <c r="HG62" s="76"/>
      <c r="HH62" s="73">
        <f>HH61/GH61-1</f>
        <v>-0.11362743814635423</v>
      </c>
      <c r="HI62" s="76"/>
      <c r="HJ62" s="73">
        <f>HJ61/GJ61-1</f>
        <v>0.62932525951557095</v>
      </c>
      <c r="HK62" s="76"/>
      <c r="HL62" s="73">
        <f>HL61/GL61-1</f>
        <v>0.38091960352422904</v>
      </c>
      <c r="HM62" s="76"/>
      <c r="HN62" s="73">
        <f>HN61/GN61-1</f>
        <v>-0.32233432062199185</v>
      </c>
      <c r="HO62" s="76"/>
      <c r="HP62" s="73">
        <f>HP61/GP61-1</f>
        <v>0.54434300619497877</v>
      </c>
      <c r="HQ62" s="77"/>
      <c r="HR62" s="70">
        <f>HR61/(FT61+FV61+FX61+FZ61+GB61+GD61+GF61+GH61+GJ61+GL61+GN61+GP61)-1</f>
        <v>-0.10385866975329039</v>
      </c>
      <c r="HS62" s="71"/>
      <c r="HT62" s="73">
        <f>HT61/GT61-1</f>
        <v>1.3211312337426229</v>
      </c>
      <c r="HU62" s="76"/>
      <c r="HV62" s="73">
        <f>HV61/GV61-1</f>
        <v>2.2227086569693544</v>
      </c>
      <c r="HW62" s="76"/>
      <c r="HX62" s="73">
        <f>HX61/GX61-1</f>
        <v>0.86148984198645606</v>
      </c>
      <c r="HY62" s="76"/>
      <c r="HZ62" s="73">
        <f>HZ61/GZ61-1</f>
        <v>-0.30645063848858956</v>
      </c>
      <c r="IA62" s="76"/>
      <c r="IB62" s="73">
        <f>IB61/HB61-1</f>
        <v>-0.15521219324617219</v>
      </c>
      <c r="IC62" s="76"/>
      <c r="ID62" s="73">
        <f>ID61/HD61-1</f>
        <v>1.147283009589378</v>
      </c>
      <c r="IE62" s="76"/>
      <c r="IF62" s="73">
        <f>IF61/HF61-1</f>
        <v>-6.4807787493812885E-2</v>
      </c>
      <c r="IG62" s="76"/>
      <c r="IH62" s="73">
        <f>IH61/HH61-1</f>
        <v>2.7622212376310737</v>
      </c>
      <c r="II62" s="76"/>
      <c r="IJ62" s="73">
        <f>IJ61/HJ61-1</f>
        <v>0.46929475267675436</v>
      </c>
      <c r="IK62" s="76"/>
      <c r="IL62" s="73">
        <f>IL61/HL61-1</f>
        <v>9.4706410128586604E-4</v>
      </c>
      <c r="IM62" s="74"/>
      <c r="IN62" s="73">
        <f>IN61/HN61-1</f>
        <v>0.188007921873933</v>
      </c>
      <c r="IO62" s="74"/>
      <c r="IP62" s="76">
        <f>IP61/HP61-1</f>
        <v>-0.23593370632323452</v>
      </c>
      <c r="IQ62" s="77"/>
      <c r="IR62" s="70">
        <f>IR61/(SUM(GT61:HQ61))-1</f>
        <v>0.43215867385390228</v>
      </c>
      <c r="IS62" s="71"/>
      <c r="IT62" s="73">
        <f>IT61/HT61-1</f>
        <v>0.9574932485236769</v>
      </c>
      <c r="IU62" s="76"/>
      <c r="IV62" s="73">
        <f>IV61/HV61-1</f>
        <v>0.39829097283085013</v>
      </c>
      <c r="IW62" s="76"/>
      <c r="IX62" s="73">
        <f>IX61/HX61-1</f>
        <v>3.1409099728366314</v>
      </c>
      <c r="IY62" s="76"/>
      <c r="IZ62" s="73">
        <f>IZ61/HZ61-1</f>
        <v>0.93412203225022283</v>
      </c>
      <c r="JA62" s="76"/>
      <c r="JB62" s="73">
        <f>JB61/IB61-1</f>
        <v>6.9668956385003717</v>
      </c>
      <c r="JC62" s="76"/>
      <c r="JD62" s="73">
        <f>JD61/ID61-1</f>
        <v>-0.36639757242642856</v>
      </c>
      <c r="JE62" s="76"/>
      <c r="JF62" s="238">
        <f>JF61/IF61-1</f>
        <v>0.40040930101266703</v>
      </c>
      <c r="JG62" s="245"/>
      <c r="JH62" s="238">
        <f>JH61/IH61-1</f>
        <v>-0.3503964826882312</v>
      </c>
      <c r="JI62" s="245"/>
      <c r="JJ62" s="238">
        <f>JJ61/IJ61-1</f>
        <v>0.71869071637206772</v>
      </c>
      <c r="JK62" s="245"/>
      <c r="JL62" s="238">
        <f t="shared" ref="JL62" si="269">JL61/IL61-1</f>
        <v>0.5437478213236393</v>
      </c>
      <c r="JM62" s="245"/>
      <c r="JN62" s="238">
        <f t="shared" ref="JN62" si="270">JN61/IN61-1</f>
        <v>0.58777879972407443</v>
      </c>
      <c r="JO62" s="245"/>
      <c r="JP62" s="238">
        <f t="shared" ref="JP62" si="271">JP61/IP61-1</f>
        <v>0.42649903288201174</v>
      </c>
      <c r="JQ62" s="245"/>
      <c r="JR62" s="70">
        <f>JR61/(SUM(HT61:IQ61))-1</f>
        <v>0.75722525156368414</v>
      </c>
      <c r="JS62" s="71"/>
    </row>
    <row r="63" spans="2:279">
      <c r="B63" s="72" t="s">
        <v>105</v>
      </c>
      <c r="C63" s="72"/>
      <c r="D63" s="16" t="s">
        <v>106</v>
      </c>
      <c r="BL63" s="26"/>
      <c r="BM63" s="26"/>
      <c r="EX63" s="1" t="s">
        <v>79</v>
      </c>
      <c r="GM63" s="1" t="s">
        <v>79</v>
      </c>
    </row>
    <row r="64" spans="2:279">
      <c r="B64" s="72" t="s">
        <v>71</v>
      </c>
      <c r="C64" s="72"/>
      <c r="D64" s="16" t="s">
        <v>72</v>
      </c>
      <c r="EY64" s="48"/>
    </row>
    <row r="65" spans="2:279">
      <c r="B65" s="25"/>
      <c r="C65" s="25"/>
      <c r="D65" s="16"/>
    </row>
    <row r="66" spans="2:279">
      <c r="B66" s="25"/>
      <c r="C66" s="25"/>
      <c r="D66" s="16"/>
      <c r="DR66" s="1" t="s">
        <v>79</v>
      </c>
    </row>
    <row r="67" spans="2:279" ht="16">
      <c r="B67" s="6" t="s">
        <v>107</v>
      </c>
      <c r="DG67" s="7"/>
    </row>
    <row r="68" spans="2:279" ht="16.5" thickBot="1">
      <c r="B68" s="6"/>
      <c r="AS68" s="7" t="s">
        <v>108</v>
      </c>
      <c r="DK68" s="7"/>
      <c r="EY68" s="7"/>
    </row>
    <row r="69" spans="2:279" ht="15.5" thickBot="1">
      <c r="B69" s="156"/>
      <c r="C69" s="157"/>
      <c r="D69" s="157"/>
      <c r="E69" s="158"/>
      <c r="F69" s="151">
        <v>41456</v>
      </c>
      <c r="G69" s="150"/>
      <c r="H69" s="151">
        <v>41487</v>
      </c>
      <c r="I69" s="150"/>
      <c r="J69" s="151">
        <v>41518</v>
      </c>
      <c r="K69" s="150"/>
      <c r="L69" s="151">
        <v>41548</v>
      </c>
      <c r="M69" s="152"/>
      <c r="N69" s="151">
        <v>41579</v>
      </c>
      <c r="O69" s="150"/>
      <c r="P69" s="151">
        <v>41609</v>
      </c>
      <c r="Q69" s="153"/>
      <c r="R69" s="154" t="s">
        <v>81</v>
      </c>
      <c r="S69" s="155"/>
      <c r="T69" s="151">
        <v>41670</v>
      </c>
      <c r="U69" s="150"/>
      <c r="V69" s="151">
        <v>41671</v>
      </c>
      <c r="W69" s="150"/>
      <c r="X69" s="151">
        <v>41699</v>
      </c>
      <c r="Y69" s="150"/>
      <c r="Z69" s="151">
        <v>41730</v>
      </c>
      <c r="AA69" s="152"/>
      <c r="AB69" s="151">
        <v>41760</v>
      </c>
      <c r="AC69" s="152"/>
      <c r="AD69" s="151">
        <v>41791</v>
      </c>
      <c r="AE69" s="152"/>
      <c r="AF69" s="150">
        <v>41821</v>
      </c>
      <c r="AG69" s="150"/>
      <c r="AH69" s="151">
        <v>41853</v>
      </c>
      <c r="AI69" s="150"/>
      <c r="AJ69" s="151">
        <v>41883</v>
      </c>
      <c r="AK69" s="152"/>
      <c r="AL69" s="151">
        <v>41914</v>
      </c>
      <c r="AM69" s="152"/>
      <c r="AN69" s="150">
        <v>41946</v>
      </c>
      <c r="AO69" s="152"/>
      <c r="AP69" s="151">
        <v>41977</v>
      </c>
      <c r="AQ69" s="150"/>
      <c r="AR69" s="154" t="s">
        <v>81</v>
      </c>
      <c r="AS69" s="155"/>
      <c r="AT69" s="150">
        <v>42008</v>
      </c>
      <c r="AU69" s="152"/>
      <c r="AV69" s="151">
        <v>42040</v>
      </c>
      <c r="AW69" s="152"/>
      <c r="AX69" s="151">
        <v>42069</v>
      </c>
      <c r="AY69" s="152"/>
      <c r="AZ69" s="151">
        <v>42101</v>
      </c>
      <c r="BA69" s="152"/>
      <c r="BB69" s="151">
        <v>42132</v>
      </c>
      <c r="BC69" s="152"/>
      <c r="BD69" s="151">
        <v>42164</v>
      </c>
      <c r="BE69" s="150"/>
      <c r="BF69" s="151">
        <v>42195</v>
      </c>
      <c r="BG69" s="150"/>
      <c r="BH69" s="151">
        <v>42227</v>
      </c>
      <c r="BI69" s="152"/>
      <c r="BJ69" s="151">
        <v>42259</v>
      </c>
      <c r="BK69" s="150"/>
      <c r="BL69" s="151">
        <v>42290</v>
      </c>
      <c r="BM69" s="150"/>
      <c r="BN69" s="148">
        <v>42322</v>
      </c>
      <c r="BO69" s="147"/>
      <c r="BP69" s="143">
        <v>42353</v>
      </c>
      <c r="BQ69" s="147"/>
      <c r="BR69" s="145" t="s">
        <v>82</v>
      </c>
      <c r="BS69" s="146"/>
      <c r="BT69" s="147">
        <v>42385</v>
      </c>
      <c r="BU69" s="144"/>
      <c r="BV69" s="147">
        <v>42417</v>
      </c>
      <c r="BW69" s="147"/>
      <c r="BX69" s="143">
        <v>42460</v>
      </c>
      <c r="BY69" s="147"/>
      <c r="BZ69" s="143">
        <v>42461</v>
      </c>
      <c r="CA69" s="147"/>
      <c r="CB69" s="143">
        <v>42492</v>
      </c>
      <c r="CC69" s="144"/>
      <c r="CD69" s="147">
        <v>42523</v>
      </c>
      <c r="CE69" s="147"/>
      <c r="CF69" s="143">
        <v>42554</v>
      </c>
      <c r="CG69" s="147"/>
      <c r="CH69" s="143">
        <v>42586</v>
      </c>
      <c r="CI69" s="144"/>
      <c r="CJ69" s="143">
        <v>42618</v>
      </c>
      <c r="CK69" s="144"/>
      <c r="CL69" s="143">
        <v>42649</v>
      </c>
      <c r="CM69" s="144"/>
      <c r="CN69" s="147">
        <v>42681</v>
      </c>
      <c r="CO69" s="147"/>
      <c r="CP69" s="143">
        <v>42712</v>
      </c>
      <c r="CQ69" s="149"/>
      <c r="CR69" s="145" t="s">
        <v>26</v>
      </c>
      <c r="CS69" s="146"/>
      <c r="CT69" s="148">
        <v>42736</v>
      </c>
      <c r="CU69" s="147"/>
      <c r="CV69" s="143">
        <v>42768</v>
      </c>
      <c r="CW69" s="147"/>
      <c r="CX69" s="143">
        <v>42797</v>
      </c>
      <c r="CY69" s="144"/>
      <c r="CZ69" s="147">
        <v>42829</v>
      </c>
      <c r="DA69" s="147"/>
      <c r="DB69" s="143">
        <v>42860</v>
      </c>
      <c r="DC69" s="147"/>
      <c r="DD69" s="143">
        <v>42892</v>
      </c>
      <c r="DE69" s="147"/>
      <c r="DF69" s="143">
        <v>42923</v>
      </c>
      <c r="DG69" s="144"/>
      <c r="DH69" s="147">
        <v>42955</v>
      </c>
      <c r="DI69" s="144"/>
      <c r="DJ69" s="147">
        <v>42987</v>
      </c>
      <c r="DK69" s="144"/>
      <c r="DL69" s="147">
        <v>43018</v>
      </c>
      <c r="DM69" s="144"/>
      <c r="DN69" s="147">
        <v>43050</v>
      </c>
      <c r="DO69" s="147"/>
      <c r="DP69" s="143">
        <v>43081</v>
      </c>
      <c r="DQ69" s="149"/>
      <c r="DR69" s="134" t="s">
        <v>82</v>
      </c>
      <c r="DS69" s="135"/>
      <c r="DT69" s="148">
        <v>43111</v>
      </c>
      <c r="DU69" s="147"/>
      <c r="DV69" s="143">
        <v>43143</v>
      </c>
      <c r="DW69" s="147"/>
      <c r="DX69" s="143">
        <v>43172</v>
      </c>
      <c r="DY69" s="147"/>
      <c r="DZ69" s="143">
        <v>43204</v>
      </c>
      <c r="EA69" s="147"/>
      <c r="EB69" s="143">
        <v>43235</v>
      </c>
      <c r="EC69" s="147"/>
      <c r="ED69" s="143">
        <v>43267</v>
      </c>
      <c r="EE69" s="147"/>
      <c r="EF69" s="143">
        <v>43298</v>
      </c>
      <c r="EG69" s="147"/>
      <c r="EH69" s="143">
        <v>43330</v>
      </c>
      <c r="EI69" s="147"/>
      <c r="EJ69" s="143">
        <v>43362</v>
      </c>
      <c r="EK69" s="147"/>
      <c r="EL69" s="143">
        <v>43393</v>
      </c>
      <c r="EM69" s="144"/>
      <c r="EN69" s="147">
        <v>43425</v>
      </c>
      <c r="EO69" s="147"/>
      <c r="EP69" s="143">
        <v>43456</v>
      </c>
      <c r="EQ69" s="149"/>
      <c r="ER69" s="134" t="s">
        <v>82</v>
      </c>
      <c r="ES69" s="135"/>
      <c r="ET69" s="147">
        <v>43476</v>
      </c>
      <c r="EU69" s="147"/>
      <c r="EV69" s="143">
        <v>43508</v>
      </c>
      <c r="EW69" s="147"/>
      <c r="EX69" s="143">
        <v>43537</v>
      </c>
      <c r="EY69" s="147"/>
      <c r="EZ69" s="143">
        <v>43569</v>
      </c>
      <c r="FA69" s="147"/>
      <c r="FB69" s="143">
        <v>43600</v>
      </c>
      <c r="FC69" s="147"/>
      <c r="FD69" s="143">
        <v>43632</v>
      </c>
      <c r="FE69" s="147"/>
      <c r="FF69" s="143">
        <v>43663</v>
      </c>
      <c r="FG69" s="147"/>
      <c r="FH69" s="143">
        <v>43695</v>
      </c>
      <c r="FI69" s="147"/>
      <c r="FJ69" s="143">
        <v>43727</v>
      </c>
      <c r="FK69" s="144"/>
      <c r="FL69" s="147">
        <v>43758</v>
      </c>
      <c r="FM69" s="147"/>
      <c r="FN69" s="143">
        <v>43790</v>
      </c>
      <c r="FO69" s="147"/>
      <c r="FP69" s="143">
        <v>43821</v>
      </c>
      <c r="FQ69" s="147"/>
      <c r="FR69" s="134" t="s">
        <v>82</v>
      </c>
      <c r="FS69" s="135"/>
      <c r="FT69" s="148">
        <v>43840</v>
      </c>
      <c r="FU69" s="147"/>
      <c r="FV69" s="143">
        <v>43872</v>
      </c>
      <c r="FW69" s="144"/>
      <c r="FX69" s="143">
        <v>43902</v>
      </c>
      <c r="FY69" s="147"/>
      <c r="FZ69" s="143">
        <v>43934</v>
      </c>
      <c r="GA69" s="147"/>
      <c r="GB69" s="143">
        <v>43952</v>
      </c>
      <c r="GC69" s="147"/>
      <c r="GD69" s="143">
        <v>43984</v>
      </c>
      <c r="GE69" s="147"/>
      <c r="GF69" s="143">
        <v>44015</v>
      </c>
      <c r="GG69" s="147"/>
      <c r="GH69" s="143">
        <v>44047</v>
      </c>
      <c r="GI69" s="147"/>
      <c r="GJ69" s="143">
        <v>44079</v>
      </c>
      <c r="GK69" s="147"/>
      <c r="GL69" s="143">
        <v>44110</v>
      </c>
      <c r="GM69" s="147"/>
      <c r="GN69" s="143">
        <v>44142</v>
      </c>
      <c r="GO69" s="147"/>
      <c r="GP69" s="143">
        <v>44173</v>
      </c>
      <c r="GQ69" s="147"/>
      <c r="GR69" s="145" t="s">
        <v>82</v>
      </c>
      <c r="GS69" s="146"/>
      <c r="GT69" s="143">
        <v>44204</v>
      </c>
      <c r="GU69" s="147"/>
      <c r="GV69" s="143">
        <v>44236</v>
      </c>
      <c r="GW69" s="147"/>
      <c r="GX69" s="143">
        <v>44265</v>
      </c>
      <c r="GY69" s="147"/>
      <c r="GZ69" s="143">
        <v>44297</v>
      </c>
      <c r="HA69" s="147"/>
      <c r="HB69" s="143">
        <v>44328</v>
      </c>
      <c r="HC69" s="147"/>
      <c r="HD69" s="143">
        <v>44360</v>
      </c>
      <c r="HE69" s="147"/>
      <c r="HF69" s="143">
        <v>44391</v>
      </c>
      <c r="HG69" s="147"/>
      <c r="HH69" s="143">
        <v>44409</v>
      </c>
      <c r="HI69" s="147"/>
      <c r="HJ69" s="143">
        <v>44441</v>
      </c>
      <c r="HK69" s="147"/>
      <c r="HL69" s="143">
        <v>44472</v>
      </c>
      <c r="HM69" s="147"/>
      <c r="HN69" s="143">
        <v>44504</v>
      </c>
      <c r="HO69" s="147"/>
      <c r="HP69" s="143">
        <v>44535</v>
      </c>
      <c r="HQ69" s="147"/>
      <c r="HR69" s="145" t="s">
        <v>82</v>
      </c>
      <c r="HS69" s="146"/>
      <c r="HT69" s="143">
        <v>44563</v>
      </c>
      <c r="HU69" s="147"/>
      <c r="HV69" s="143">
        <v>44595</v>
      </c>
      <c r="HW69" s="147"/>
      <c r="HX69" s="143">
        <v>44624</v>
      </c>
      <c r="HY69" s="147"/>
      <c r="HZ69" s="143">
        <v>44656</v>
      </c>
      <c r="IA69" s="147"/>
      <c r="IB69" s="143">
        <v>44687</v>
      </c>
      <c r="IC69" s="147"/>
      <c r="ID69" s="143">
        <v>44719</v>
      </c>
      <c r="IE69" s="147"/>
      <c r="IF69" s="143">
        <v>44750</v>
      </c>
      <c r="IG69" s="147"/>
      <c r="IH69" s="143">
        <v>44782</v>
      </c>
      <c r="II69" s="147"/>
      <c r="IJ69" s="143">
        <v>44814</v>
      </c>
      <c r="IK69" s="147"/>
      <c r="IL69" s="143">
        <v>44845</v>
      </c>
      <c r="IM69" s="147"/>
      <c r="IN69" s="143">
        <v>44877</v>
      </c>
      <c r="IO69" s="147"/>
      <c r="IP69" s="143">
        <v>44908</v>
      </c>
      <c r="IQ69" s="147"/>
      <c r="IR69" s="134" t="s">
        <v>82</v>
      </c>
      <c r="IS69" s="135"/>
      <c r="IT69" s="143">
        <v>44927</v>
      </c>
      <c r="IU69" s="147"/>
      <c r="IV69" s="143">
        <v>44958</v>
      </c>
      <c r="IW69" s="147"/>
      <c r="IX69" s="143">
        <v>44987</v>
      </c>
      <c r="IY69" s="147"/>
      <c r="IZ69" s="143">
        <v>45020</v>
      </c>
      <c r="JA69" s="147"/>
      <c r="JB69" s="143">
        <v>45051</v>
      </c>
      <c r="JC69" s="147"/>
      <c r="JD69" s="143">
        <v>45083</v>
      </c>
      <c r="JE69" s="147"/>
      <c r="JF69" s="143">
        <v>45114</v>
      </c>
      <c r="JG69" s="147"/>
      <c r="JH69" s="143">
        <v>45139</v>
      </c>
      <c r="JI69" s="147"/>
      <c r="JJ69" s="143">
        <v>45170</v>
      </c>
      <c r="JK69" s="147"/>
      <c r="JL69" s="143">
        <v>45201</v>
      </c>
      <c r="JM69" s="147"/>
      <c r="JN69" s="143">
        <v>45233</v>
      </c>
      <c r="JO69" s="147"/>
      <c r="JP69" s="143">
        <v>45264</v>
      </c>
      <c r="JQ69" s="147"/>
      <c r="JR69" s="134" t="s">
        <v>82</v>
      </c>
      <c r="JS69" s="135"/>
    </row>
    <row r="70" spans="2:279" ht="16.5" thickTop="1">
      <c r="B70" s="111" t="s">
        <v>109</v>
      </c>
      <c r="C70" s="112"/>
      <c r="D70" s="112"/>
      <c r="E70" s="113"/>
      <c r="F70" s="198">
        <v>571.56899999999996</v>
      </c>
      <c r="G70" s="180"/>
      <c r="H70" s="198">
        <v>563.46400000000006</v>
      </c>
      <c r="I70" s="180"/>
      <c r="J70" s="198">
        <v>547.80399999999997</v>
      </c>
      <c r="K70" s="180"/>
      <c r="L70" s="198">
        <v>552.41099999999994</v>
      </c>
      <c r="M70" s="198"/>
      <c r="N70" s="198">
        <v>530.14499999999998</v>
      </c>
      <c r="O70" s="180"/>
      <c r="P70" s="198">
        <v>527.24599999999998</v>
      </c>
      <c r="Q70" s="281"/>
      <c r="R70" s="233"/>
      <c r="S70" s="199"/>
      <c r="T70" s="198">
        <v>535</v>
      </c>
      <c r="U70" s="180"/>
      <c r="V70" s="198">
        <v>511.48599999999999</v>
      </c>
      <c r="W70" s="180"/>
      <c r="X70" s="198">
        <v>596.82899999999995</v>
      </c>
      <c r="Y70" s="180"/>
      <c r="Z70" s="198">
        <v>546.59100000000001</v>
      </c>
      <c r="AA70" s="198"/>
      <c r="AB70" s="198">
        <v>609</v>
      </c>
      <c r="AC70" s="198"/>
      <c r="AD70" s="198">
        <v>515</v>
      </c>
      <c r="AE70" s="198"/>
      <c r="AF70" s="230">
        <v>565</v>
      </c>
      <c r="AG70" s="199"/>
      <c r="AH70" s="230">
        <v>589</v>
      </c>
      <c r="AI70" s="230"/>
      <c r="AJ70" s="205">
        <v>579</v>
      </c>
      <c r="AK70" s="199"/>
      <c r="AL70" s="205">
        <v>582</v>
      </c>
      <c r="AM70" s="199"/>
      <c r="AN70" s="205">
        <v>567</v>
      </c>
      <c r="AO70" s="199"/>
      <c r="AP70" s="230">
        <v>578</v>
      </c>
      <c r="AQ70" s="231"/>
      <c r="AR70" s="233">
        <f>535+V70+X70+Z70+AB70+AD70+AF70+AH70+AJ70+AL70+AN70+AP70</f>
        <v>6773.9059999999999</v>
      </c>
      <c r="AS70" s="199"/>
      <c r="AT70" s="230">
        <v>575.70000000000005</v>
      </c>
      <c r="AU70" s="199"/>
      <c r="AV70" s="180">
        <v>522.1</v>
      </c>
      <c r="AW70" s="189"/>
      <c r="AX70" s="180">
        <v>589.4</v>
      </c>
      <c r="AY70" s="189"/>
      <c r="AZ70" s="180">
        <v>590.20000000000005</v>
      </c>
      <c r="BA70" s="189"/>
      <c r="BB70" s="180">
        <v>600.5</v>
      </c>
      <c r="BC70" s="189"/>
      <c r="BD70" s="180">
        <v>576.08500000000004</v>
      </c>
      <c r="BE70" s="189"/>
      <c r="BF70" s="181">
        <v>594.09199999999998</v>
      </c>
      <c r="BG70" s="181"/>
      <c r="BH70" s="180">
        <v>639.19799999999998</v>
      </c>
      <c r="BI70" s="189"/>
      <c r="BJ70" s="181">
        <v>581.72799999999995</v>
      </c>
      <c r="BK70" s="181"/>
      <c r="BL70" s="180">
        <v>553</v>
      </c>
      <c r="BM70" s="181"/>
      <c r="BN70" s="232">
        <v>527.51199999999994</v>
      </c>
      <c r="BO70" s="199"/>
      <c r="BP70" s="230">
        <v>545</v>
      </c>
      <c r="BQ70" s="199"/>
      <c r="BR70" s="233">
        <f>SUM(AT70:BQ70)</f>
        <v>6894.5150000000003</v>
      </c>
      <c r="BS70" s="234"/>
      <c r="BT70" s="279">
        <v>508.83300000000003</v>
      </c>
      <c r="BU70" s="280"/>
      <c r="BV70" s="277">
        <v>460.47800000000001</v>
      </c>
      <c r="BW70" s="280"/>
      <c r="BX70" s="279">
        <v>482.60899999999998</v>
      </c>
      <c r="BY70" s="279"/>
      <c r="BZ70" s="277">
        <v>499.404</v>
      </c>
      <c r="CA70" s="279"/>
      <c r="CB70" s="277">
        <v>539.03</v>
      </c>
      <c r="CC70" s="280"/>
      <c r="CD70" s="279">
        <v>520.07799999999997</v>
      </c>
      <c r="CE70" s="279"/>
      <c r="CF70" s="277">
        <v>534.87400000000002</v>
      </c>
      <c r="CG70" s="279"/>
      <c r="CH70" s="277">
        <v>530.74099999999999</v>
      </c>
      <c r="CI70" s="279"/>
      <c r="CJ70" s="277">
        <v>506.93299999999999</v>
      </c>
      <c r="CK70" s="280"/>
      <c r="CL70" s="279">
        <v>549.40800000000002</v>
      </c>
      <c r="CM70" s="279"/>
      <c r="CN70" s="277">
        <v>557.06299999999999</v>
      </c>
      <c r="CO70" s="279"/>
      <c r="CP70" s="277">
        <v>577.05100000000004</v>
      </c>
      <c r="CQ70" s="278"/>
      <c r="CR70" s="256">
        <f>BT70+BV70+BX70+BZ70+CB70+CD70+CF70+CH70+CJ70+CL70+CN70+CP70</f>
        <v>6266.5020000000013</v>
      </c>
      <c r="CS70" s="257"/>
      <c r="CT70" s="276">
        <v>597.9</v>
      </c>
      <c r="CU70" s="224"/>
      <c r="CV70" s="272">
        <v>530.39599999999996</v>
      </c>
      <c r="CW70" s="224"/>
      <c r="CX70" s="272">
        <v>542.36099999999999</v>
      </c>
      <c r="CY70" s="273"/>
      <c r="CZ70" s="274">
        <v>561.09900000000005</v>
      </c>
      <c r="DA70" s="274"/>
      <c r="DB70" s="272">
        <v>571.38900000000001</v>
      </c>
      <c r="DC70" s="274"/>
      <c r="DD70" s="272">
        <v>610.97500000000002</v>
      </c>
      <c r="DE70" s="274"/>
      <c r="DF70" s="272">
        <v>574.48400000000004</v>
      </c>
      <c r="DG70" s="274"/>
      <c r="DH70" s="272">
        <v>585.02800000000002</v>
      </c>
      <c r="DI70" s="274"/>
      <c r="DJ70" s="272">
        <v>586.976</v>
      </c>
      <c r="DK70" s="274"/>
      <c r="DL70" s="272">
        <v>624.88</v>
      </c>
      <c r="DM70" s="274"/>
      <c r="DN70" s="272">
        <v>560.65899999999999</v>
      </c>
      <c r="DO70" s="274"/>
      <c r="DP70" s="272">
        <v>552.048</v>
      </c>
      <c r="DQ70" s="275"/>
      <c r="DR70" s="226">
        <f>SUM(CT70:DQ70)</f>
        <v>6898.1949999999988</v>
      </c>
      <c r="DS70" s="227"/>
      <c r="DT70" s="276">
        <v>564.82100000000003</v>
      </c>
      <c r="DU70" s="274"/>
      <c r="DV70" s="272">
        <v>496.08</v>
      </c>
      <c r="DW70" s="274"/>
      <c r="DX70" s="272">
        <v>547.30799999999999</v>
      </c>
      <c r="DY70" s="274"/>
      <c r="DZ70" s="272">
        <v>559.42100000000005</v>
      </c>
      <c r="EA70" s="274"/>
      <c r="EB70" s="272">
        <v>575.08699999999999</v>
      </c>
      <c r="EC70" s="274"/>
      <c r="ED70" s="272">
        <v>577.08699999999999</v>
      </c>
      <c r="EE70" s="274"/>
      <c r="EF70" s="272">
        <v>626.64400000000001</v>
      </c>
      <c r="EG70" s="274"/>
      <c r="EH70" s="272">
        <v>593.25099999999998</v>
      </c>
      <c r="EI70" s="274"/>
      <c r="EJ70" s="272">
        <v>626.95600000000002</v>
      </c>
      <c r="EK70" s="274"/>
      <c r="EL70" s="272">
        <v>659.47400000000005</v>
      </c>
      <c r="EM70" s="273"/>
      <c r="EN70" s="274">
        <v>581.726</v>
      </c>
      <c r="EO70" s="274"/>
      <c r="EP70" s="272">
        <v>606.53800000000001</v>
      </c>
      <c r="EQ70" s="275"/>
      <c r="ER70" s="226">
        <v>7014.393</v>
      </c>
      <c r="ES70" s="227"/>
      <c r="ET70" s="274">
        <v>579.45399999999995</v>
      </c>
      <c r="EU70" s="274"/>
      <c r="EV70" s="272">
        <v>533.41099999999994</v>
      </c>
      <c r="EW70" s="274"/>
      <c r="EX70" s="272">
        <v>556.12599999999998</v>
      </c>
      <c r="EY70" s="274"/>
      <c r="EZ70" s="272">
        <v>548.30700000000002</v>
      </c>
      <c r="FA70" s="274"/>
      <c r="FB70" s="272">
        <v>564.93600000000004</v>
      </c>
      <c r="FC70" s="274"/>
      <c r="FD70" s="272">
        <v>558.27300000000002</v>
      </c>
      <c r="FE70" s="274"/>
      <c r="FF70" s="272">
        <v>629.61500000000001</v>
      </c>
      <c r="FG70" s="274"/>
      <c r="FH70" s="272">
        <v>666.89400000000001</v>
      </c>
      <c r="FI70" s="274"/>
      <c r="FJ70" s="272">
        <v>761.54399999999998</v>
      </c>
      <c r="FK70" s="273"/>
      <c r="FL70" s="274">
        <v>671.56500000000005</v>
      </c>
      <c r="FM70" s="274"/>
      <c r="FN70" s="272">
        <v>629.74800000000005</v>
      </c>
      <c r="FO70" s="274"/>
      <c r="FP70" s="272">
        <v>646.98599999999999</v>
      </c>
      <c r="FQ70" s="275"/>
      <c r="FR70" s="226">
        <v>7346.8589999999995</v>
      </c>
      <c r="FS70" s="227"/>
      <c r="FT70" s="187">
        <v>681.56399999999996</v>
      </c>
      <c r="FU70" s="188"/>
      <c r="FV70" s="190">
        <v>636.101</v>
      </c>
      <c r="FW70" s="190"/>
      <c r="FX70" s="190">
        <v>626.423</v>
      </c>
      <c r="FY70" s="188"/>
      <c r="FZ70" s="190">
        <v>648.25300000000004</v>
      </c>
      <c r="GA70" s="188"/>
      <c r="GB70" s="190">
        <v>633.63099999999997</v>
      </c>
      <c r="GC70" s="188"/>
      <c r="GD70" s="190">
        <v>572.44399999999996</v>
      </c>
      <c r="GE70" s="188"/>
      <c r="GF70" s="190">
        <v>615.18100000000004</v>
      </c>
      <c r="GG70" s="188"/>
      <c r="GH70" s="190">
        <v>645.29899999999998</v>
      </c>
      <c r="GI70" s="188"/>
      <c r="GJ70" s="190">
        <v>628.22900000000004</v>
      </c>
      <c r="GK70" s="188"/>
      <c r="GL70" s="190">
        <v>671.86099999999999</v>
      </c>
      <c r="GM70" s="188"/>
      <c r="GN70" s="190">
        <v>700.95899999999995</v>
      </c>
      <c r="GO70" s="188"/>
      <c r="GP70" s="190">
        <v>674.07899999999995</v>
      </c>
      <c r="GQ70" s="188"/>
      <c r="GR70" s="191">
        <f>FT70+FV70+FX70+FZ70+GB70+GD70+GF70+GH70+GJ70+GL70+GN70+GP70</f>
        <v>7734.0239999999994</v>
      </c>
      <c r="GS70" s="192"/>
      <c r="GT70" s="190">
        <v>725.23</v>
      </c>
      <c r="GU70" s="188"/>
      <c r="GV70" s="190">
        <v>645.53399999999999</v>
      </c>
      <c r="GW70" s="188"/>
      <c r="GX70" s="190">
        <v>719.67100000000005</v>
      </c>
      <c r="GY70" s="188"/>
      <c r="GZ70" s="190">
        <v>722.73299999999995</v>
      </c>
      <c r="HA70" s="188"/>
      <c r="HB70" s="190">
        <v>742.59500000000003</v>
      </c>
      <c r="HC70" s="188"/>
      <c r="HD70" s="190">
        <v>703.40599999999995</v>
      </c>
      <c r="HE70" s="188"/>
      <c r="HF70" s="190">
        <v>705.495</v>
      </c>
      <c r="HG70" s="188"/>
      <c r="HH70" s="190">
        <v>716.16</v>
      </c>
      <c r="HI70" s="188"/>
      <c r="HJ70" s="190">
        <v>710.00199999999995</v>
      </c>
      <c r="HK70" s="188"/>
      <c r="HL70" s="190">
        <v>772.79700000000003</v>
      </c>
      <c r="HM70" s="188"/>
      <c r="HN70" s="190">
        <v>718.01199999999994</v>
      </c>
      <c r="HO70" s="188"/>
      <c r="HP70" s="190">
        <v>742.28899999999999</v>
      </c>
      <c r="HQ70" s="188"/>
      <c r="HR70" s="191">
        <f>GT70+GV70+GX70+GZ70+HB70+HD70+HF70+HH70+HJ70+HL70+HN70+HP70</f>
        <v>8623.9240000000009</v>
      </c>
      <c r="HS70" s="192"/>
      <c r="HT70" s="190">
        <v>687.58600000000001</v>
      </c>
      <c r="HU70" s="188"/>
      <c r="HV70" s="190">
        <v>615.84799999999996</v>
      </c>
      <c r="HW70" s="188"/>
      <c r="HX70" s="190">
        <v>690.39200000000005</v>
      </c>
      <c r="HY70" s="188"/>
      <c r="HZ70" s="190">
        <v>687.75199999999995</v>
      </c>
      <c r="IA70" s="188"/>
      <c r="IB70" s="190">
        <v>775.41700000000003</v>
      </c>
      <c r="IC70" s="188"/>
      <c r="ID70" s="190">
        <v>727.654</v>
      </c>
      <c r="IE70" s="188"/>
      <c r="IF70" s="190">
        <v>744.89400000000001</v>
      </c>
      <c r="IG70" s="188"/>
      <c r="IH70" s="190">
        <v>782.67399999999998</v>
      </c>
      <c r="II70" s="188"/>
      <c r="IJ70" s="190">
        <v>709.57299999999998</v>
      </c>
      <c r="IK70" s="188"/>
      <c r="IL70" s="190">
        <v>728.05700000000002</v>
      </c>
      <c r="IM70" s="188"/>
      <c r="IN70" s="190">
        <v>665.89300000000003</v>
      </c>
      <c r="IO70" s="188"/>
      <c r="IP70" s="190">
        <v>702.68499999999995</v>
      </c>
      <c r="IQ70" s="188"/>
      <c r="IR70" s="183">
        <f>HT70+HV70+HX70+HZ70+IB70+ID70+IF70+IH70+IJ70+IL70+IN70+IP70</f>
        <v>8518.4249999999993</v>
      </c>
      <c r="IS70" s="184"/>
      <c r="IT70" s="190">
        <v>685.88400000000001</v>
      </c>
      <c r="IU70" s="188"/>
      <c r="IV70" s="190">
        <v>589.74400000000003</v>
      </c>
      <c r="IW70" s="188"/>
      <c r="IX70" s="190">
        <v>699.83699999999999</v>
      </c>
      <c r="IY70" s="188"/>
      <c r="IZ70" s="190">
        <v>672.221</v>
      </c>
      <c r="JA70" s="188"/>
      <c r="JB70" s="190">
        <v>703.774</v>
      </c>
      <c r="JC70" s="188"/>
      <c r="JD70" s="190">
        <v>669.44899999999996</v>
      </c>
      <c r="JE70" s="188"/>
      <c r="JF70" s="190">
        <v>701.82899999999995</v>
      </c>
      <c r="JG70" s="188"/>
      <c r="JH70" s="190">
        <v>709.101</v>
      </c>
      <c r="JI70" s="188"/>
      <c r="JJ70" s="190">
        <v>714.08299999999997</v>
      </c>
      <c r="JK70" s="188"/>
      <c r="JL70" s="190">
        <v>758.84699999999998</v>
      </c>
      <c r="JM70" s="188"/>
      <c r="JN70" s="190">
        <v>677.39800000000002</v>
      </c>
      <c r="JO70" s="188"/>
      <c r="JP70" s="190">
        <v>734.12099999999998</v>
      </c>
      <c r="JQ70" s="188"/>
      <c r="JR70" s="233">
        <f>SUM(IT70:JQ70)</f>
        <v>8316.2879999999986</v>
      </c>
      <c r="JS70" s="234"/>
    </row>
    <row r="71" spans="2:279" ht="15.5" thickBot="1">
      <c r="B71" s="268" t="s">
        <v>110</v>
      </c>
      <c r="C71" s="269"/>
      <c r="D71" s="269"/>
      <c r="E71" s="270"/>
      <c r="F71" s="174">
        <v>3.5000000000000003E-2</v>
      </c>
      <c r="G71" s="79"/>
      <c r="H71" s="174">
        <v>-2.8000000000000001E-2</v>
      </c>
      <c r="I71" s="79"/>
      <c r="J71" s="174">
        <v>-7.2999999999999995E-2</v>
      </c>
      <c r="K71" s="79"/>
      <c r="L71" s="174">
        <v>-8.9999999999999993E-3</v>
      </c>
      <c r="M71" s="174"/>
      <c r="N71" s="174">
        <v>-1.2E-2</v>
      </c>
      <c r="O71" s="79"/>
      <c r="P71" s="174">
        <v>-3.9E-2</v>
      </c>
      <c r="Q71" s="271"/>
      <c r="R71" s="267"/>
      <c r="S71" s="80"/>
      <c r="T71" s="174">
        <v>2.7E-2</v>
      </c>
      <c r="U71" s="79"/>
      <c r="V71" s="174">
        <v>8.0000000000000002E-3</v>
      </c>
      <c r="W71" s="79"/>
      <c r="X71" s="174">
        <v>0.17199999999999999</v>
      </c>
      <c r="Y71" s="79"/>
      <c r="Z71" s="174">
        <v>8.0000000000000002E-3</v>
      </c>
      <c r="AA71" s="174"/>
      <c r="AB71" s="174">
        <v>2.8000000000000001E-2</v>
      </c>
      <c r="AC71" s="174"/>
      <c r="AD71" s="174">
        <v>-0.13700000000000001</v>
      </c>
      <c r="AE71" s="174"/>
      <c r="AF71" s="78">
        <v>-1.0999999999999999E-2</v>
      </c>
      <c r="AG71" s="80"/>
      <c r="AH71" s="78">
        <v>4.4999999999999998E-2</v>
      </c>
      <c r="AI71" s="78"/>
      <c r="AJ71" s="79">
        <v>5.7000000000000002E-2</v>
      </c>
      <c r="AK71" s="80"/>
      <c r="AL71" s="79">
        <v>5.3999999999999999E-2</v>
      </c>
      <c r="AM71" s="80"/>
      <c r="AN71" s="79">
        <v>6.9000000000000006E-2</v>
      </c>
      <c r="AO71" s="80"/>
      <c r="AP71" s="78">
        <v>9.7000000000000003E-2</v>
      </c>
      <c r="AQ71" s="88"/>
      <c r="AR71" s="267">
        <v>3.2000000000000001E-2</v>
      </c>
      <c r="AS71" s="80"/>
      <c r="AT71" s="78">
        <v>7.6074766355140211E-2</v>
      </c>
      <c r="AU71" s="80"/>
      <c r="AV71" s="79">
        <v>2.075130111088086E-2</v>
      </c>
      <c r="AW71" s="80"/>
      <c r="AX71" s="79">
        <v>-1.2447451447566982E-2</v>
      </c>
      <c r="AY71" s="80"/>
      <c r="AZ71" s="79">
        <v>7.9783604193995217E-2</v>
      </c>
      <c r="BA71" s="80"/>
      <c r="BB71" s="79">
        <v>-1.3957307060755375E-2</v>
      </c>
      <c r="BC71" s="80"/>
      <c r="BD71" s="79">
        <v>0.11861165048543687</v>
      </c>
      <c r="BE71" s="80"/>
      <c r="BF71" s="79">
        <v>5.1490265486725528E-2</v>
      </c>
      <c r="BG71" s="80"/>
      <c r="BH71" s="79">
        <v>8.5999999999999993E-2</v>
      </c>
      <c r="BI71" s="80"/>
      <c r="BJ71" s="78">
        <v>4.0000000000000001E-3</v>
      </c>
      <c r="BK71" s="78"/>
      <c r="BL71" s="79">
        <v>-5.0999999999999997E-2</v>
      </c>
      <c r="BM71" s="78"/>
      <c r="BN71" s="75">
        <v>-6.932859098671873E-2</v>
      </c>
      <c r="BO71" s="74"/>
      <c r="BP71" s="76">
        <v>-5.8000000000000003E-2</v>
      </c>
      <c r="BQ71" s="74"/>
      <c r="BR71" s="70">
        <v>1.7999999999999999E-2</v>
      </c>
      <c r="BS71" s="71"/>
      <c r="BT71" s="76">
        <v>-0.11600000000000001</v>
      </c>
      <c r="BU71" s="74"/>
      <c r="BV71" s="73">
        <v>0.11799999999999999</v>
      </c>
      <c r="BW71" s="74"/>
      <c r="BX71" s="76">
        <v>-0.18099999999999999</v>
      </c>
      <c r="BY71" s="76"/>
      <c r="BZ71" s="73">
        <v>-0.154</v>
      </c>
      <c r="CA71" s="76"/>
      <c r="CB71" s="73">
        <v>-0.10199999999999999</v>
      </c>
      <c r="CC71" s="74"/>
      <c r="CD71" s="76">
        <v>-9.7000000000000003E-2</v>
      </c>
      <c r="CE71" s="76"/>
      <c r="CF71" s="73">
        <v>-0.1</v>
      </c>
      <c r="CG71" s="76"/>
      <c r="CH71" s="73">
        <v>-0.17</v>
      </c>
      <c r="CI71" s="76"/>
      <c r="CJ71" s="73">
        <v>-0.129</v>
      </c>
      <c r="CK71" s="76"/>
      <c r="CL71" s="73">
        <f>-0.006</f>
        <v>-6.0000000000000001E-3</v>
      </c>
      <c r="CM71" s="76"/>
      <c r="CN71" s="73">
        <v>5.6000000000000001E-2</v>
      </c>
      <c r="CO71" s="76"/>
      <c r="CP71" s="73">
        <v>0.06</v>
      </c>
      <c r="CQ71" s="77"/>
      <c r="CR71" s="265">
        <v>-9.0999999999999998E-2</v>
      </c>
      <c r="CS71" s="266"/>
      <c r="CT71" s="217">
        <f>0.175</f>
        <v>0.17499999999999999</v>
      </c>
      <c r="CU71" s="262"/>
      <c r="CV71" s="218">
        <v>0.152</v>
      </c>
      <c r="CW71" s="262"/>
      <c r="CX71" s="218">
        <v>0.124</v>
      </c>
      <c r="CY71" s="218"/>
      <c r="CZ71" s="264">
        <v>0.124</v>
      </c>
      <c r="DA71" s="262"/>
      <c r="DB71" s="218">
        <v>0.06</v>
      </c>
      <c r="DC71" s="262"/>
      <c r="DD71" s="218">
        <v>0.17499999999999999</v>
      </c>
      <c r="DE71" s="262"/>
      <c r="DF71" s="218">
        <v>7.3999999999999996E-2</v>
      </c>
      <c r="DG71" s="262"/>
      <c r="DH71" s="218">
        <v>0.10199999999999999</v>
      </c>
      <c r="DI71" s="262"/>
      <c r="DJ71" s="218">
        <v>0.158</v>
      </c>
      <c r="DK71" s="262"/>
      <c r="DL71" s="73">
        <v>0.13700000000000001</v>
      </c>
      <c r="DM71" s="76"/>
      <c r="DN71" s="73">
        <v>6.0000000000000001E-3</v>
      </c>
      <c r="DO71" s="76"/>
      <c r="DP71" s="218">
        <v>-4.2999999999999997E-2</v>
      </c>
      <c r="DQ71" s="263"/>
      <c r="DR71" s="213">
        <v>0.10100000000000001</v>
      </c>
      <c r="DS71" s="214"/>
      <c r="DT71" s="217">
        <v>-5.5E-2</v>
      </c>
      <c r="DU71" s="262"/>
      <c r="DV71" s="218">
        <v>-6.5000000000000002E-2</v>
      </c>
      <c r="DW71" s="262"/>
      <c r="DX71" s="218">
        <v>8.9999999999999993E-3</v>
      </c>
      <c r="DY71" s="262"/>
      <c r="DZ71" s="73">
        <v>-3.0000000000000001E-3</v>
      </c>
      <c r="EA71" s="76"/>
      <c r="EB71" s="73">
        <v>6.471948182411591E-3</v>
      </c>
      <c r="EC71" s="76"/>
      <c r="ED71" s="73">
        <v>-5.54654445762921E-2</v>
      </c>
      <c r="EE71" s="76"/>
      <c r="EF71" s="73">
        <v>9.0999999999999998E-2</v>
      </c>
      <c r="EG71" s="76"/>
      <c r="EH71" s="73">
        <v>1.4055737503162247E-2</v>
      </c>
      <c r="EI71" s="76"/>
      <c r="EJ71" s="73">
        <v>6.8111813770920904E-2</v>
      </c>
      <c r="EK71" s="76"/>
      <c r="EL71" s="73">
        <v>5.5361029317628985E-2</v>
      </c>
      <c r="EM71" s="74"/>
      <c r="EN71" s="76">
        <v>3.757542463422503E-2</v>
      </c>
      <c r="EO71" s="76"/>
      <c r="EP71" s="73">
        <v>9.8705185056371825E-2</v>
      </c>
      <c r="EQ71" s="77"/>
      <c r="ER71" s="213">
        <v>1.6844696329982201E-2</v>
      </c>
      <c r="ES71" s="214"/>
      <c r="ET71" s="76">
        <v>2.5907322850956094E-2</v>
      </c>
      <c r="EU71" s="76"/>
      <c r="EV71" s="73">
        <v>7.5251975487824474E-2</v>
      </c>
      <c r="EW71" s="76"/>
      <c r="EX71" s="73">
        <v>1.6111586163549463E-2</v>
      </c>
      <c r="EY71" s="76"/>
      <c r="EZ71" s="73">
        <v>-1.9866969598924644E-2</v>
      </c>
      <c r="FA71" s="76"/>
      <c r="FB71" s="73">
        <v>-1.765124233376858E-2</v>
      </c>
      <c r="FC71" s="76"/>
      <c r="FD71" s="73">
        <v>-3.2601670112132108E-2</v>
      </c>
      <c r="FE71" s="76"/>
      <c r="FF71" s="73">
        <v>4.7411289344507779E-3</v>
      </c>
      <c r="FG71" s="76"/>
      <c r="FH71" s="73">
        <v>0.12413464115526152</v>
      </c>
      <c r="FI71" s="76"/>
      <c r="FJ71" s="73">
        <v>0.21466897198527479</v>
      </c>
      <c r="FK71" s="74"/>
      <c r="FL71" s="76">
        <v>1.8334308858271919E-2</v>
      </c>
      <c r="FM71" s="76"/>
      <c r="FN71" s="73">
        <v>8.2550891656896885E-2</v>
      </c>
      <c r="FO71" s="76"/>
      <c r="FP71" s="73">
        <v>6.6686670909324786E-2</v>
      </c>
      <c r="FQ71" s="77"/>
      <c r="FR71" s="213">
        <v>4.7397686442718578E-2</v>
      </c>
      <c r="FS71" s="214"/>
      <c r="FT71" s="75">
        <f>FT70/ET70-1</f>
        <v>0.17621761175175266</v>
      </c>
      <c r="FU71" s="210"/>
      <c r="FV71" s="73">
        <f>FV70/EV70-1</f>
        <v>0.19251571489901798</v>
      </c>
      <c r="FW71" s="210"/>
      <c r="FX71" s="73">
        <f>FX70/EX70-1</f>
        <v>0.12640480754361416</v>
      </c>
      <c r="FY71" s="210"/>
      <c r="FZ71" s="73">
        <f>FZ70/EZ70-1</f>
        <v>0.18228109435042783</v>
      </c>
      <c r="GA71" s="210"/>
      <c r="GB71" s="73">
        <f>GB70/FB70-1</f>
        <v>0.12159784471161328</v>
      </c>
      <c r="GC71" s="210"/>
      <c r="GD71" s="73">
        <f>GD70/FD70-1</f>
        <v>2.5383638470783954E-2</v>
      </c>
      <c r="GE71" s="210"/>
      <c r="GF71" s="73">
        <f>GF70/FF70-1</f>
        <v>-2.2925120907220986E-2</v>
      </c>
      <c r="GG71" s="210"/>
      <c r="GH71" s="73">
        <f>GH70/FH70-1</f>
        <v>-3.23814579228483E-2</v>
      </c>
      <c r="GI71" s="210"/>
      <c r="GJ71" s="73">
        <f>GJ70/FJ70-1</f>
        <v>-0.17505882785498927</v>
      </c>
      <c r="GK71" s="210"/>
      <c r="GL71" s="73">
        <f>GL70/FL70-1</f>
        <v>4.40761504843179E-4</v>
      </c>
      <c r="GM71" s="210"/>
      <c r="GN71" s="73">
        <f>GN70/FN70-1</f>
        <v>0.11307856475923694</v>
      </c>
      <c r="GO71" s="210"/>
      <c r="GP71" s="73">
        <f>GP70/FP70-1</f>
        <v>4.1875712921145114E-2</v>
      </c>
      <c r="GQ71" s="210"/>
      <c r="GR71" s="213">
        <f>(GR70/(ET70+EV70+EX70+FD70+EZ70+FB70+FF70+FH70+FJ70+FL70+FN70+FP70))-1</f>
        <v>5.2698030546115104E-2</v>
      </c>
      <c r="GS71" s="214"/>
      <c r="GT71" s="73">
        <f>GT70/FT70-1</f>
        <v>6.4067350975110182E-2</v>
      </c>
      <c r="GU71" s="210"/>
      <c r="GV71" s="73">
        <f t="shared" ref="GV71" si="272">GV70/FV70-1</f>
        <v>1.4829406021999558E-2</v>
      </c>
      <c r="GW71" s="210"/>
      <c r="GX71" s="73">
        <f t="shared" ref="GX71" si="273">GX70/FX70-1</f>
        <v>0.14885788037795544</v>
      </c>
      <c r="GY71" s="210"/>
      <c r="GZ71" s="73">
        <f t="shared" ref="GZ71" si="274">GZ70/FZ70-1</f>
        <v>0.11489341352835991</v>
      </c>
      <c r="HA71" s="210"/>
      <c r="HB71" s="73">
        <f t="shared" ref="HB71" si="275">HB70/GB70-1</f>
        <v>0.17196759628237901</v>
      </c>
      <c r="HC71" s="210"/>
      <c r="HD71" s="73">
        <f t="shared" ref="HD71" si="276">HD70/GD70-1</f>
        <v>0.22877696333615161</v>
      </c>
      <c r="HE71" s="210"/>
      <c r="HF71" s="73">
        <f t="shared" ref="HF71" si="277">HF70/GF70-1</f>
        <v>0.14680882537009432</v>
      </c>
      <c r="HG71" s="210"/>
      <c r="HH71" s="73">
        <f t="shared" ref="HH71" si="278">HH70/GH70-1</f>
        <v>0.1098111108183959</v>
      </c>
      <c r="HI71" s="210"/>
      <c r="HJ71" s="73">
        <f t="shared" ref="HJ71" si="279">HJ70/GJ70-1</f>
        <v>0.13016431906199788</v>
      </c>
      <c r="HK71" s="210"/>
      <c r="HL71" s="73">
        <f t="shared" ref="HL71" si="280">HL70/GL70-1</f>
        <v>0.15023345602736282</v>
      </c>
      <c r="HM71" s="210"/>
      <c r="HN71" s="73">
        <f t="shared" ref="HN71" si="281">HN70/GN70-1</f>
        <v>2.4328099075694887E-2</v>
      </c>
      <c r="HO71" s="210"/>
      <c r="HP71" s="73">
        <f t="shared" ref="HP71" si="282">HP70/GP70-1</f>
        <v>0.10118991987586035</v>
      </c>
      <c r="HQ71" s="210"/>
      <c r="HR71" s="70">
        <f>HR70/(FT70+FV70+FX70+FZ70+GB70+GD70+GF70+GH70+GJ70+GL70+GN70+GP70)-1</f>
        <v>0.11506299954590271</v>
      </c>
      <c r="HS71" s="71"/>
      <c r="HT71" s="73">
        <f t="shared" ref="HT71" si="283">HT70/GT70-1</f>
        <v>-5.1906291797085058E-2</v>
      </c>
      <c r="HU71" s="210"/>
      <c r="HV71" s="73">
        <f t="shared" ref="HV71" si="284">HV70/GV70-1</f>
        <v>-4.5986733464077889E-2</v>
      </c>
      <c r="HW71" s="210"/>
      <c r="HX71" s="73">
        <f t="shared" ref="HX71" si="285">HX70/GX70-1</f>
        <v>-4.0683868045259586E-2</v>
      </c>
      <c r="HY71" s="210"/>
      <c r="HZ71" s="73">
        <f t="shared" ref="HZ71" si="286">HZ70/GZ70-1</f>
        <v>-4.840100009270365E-2</v>
      </c>
      <c r="IA71" s="210"/>
      <c r="IB71" s="73">
        <f t="shared" ref="IB71" si="287">IB70/HB70-1</f>
        <v>4.4199058706293481E-2</v>
      </c>
      <c r="IC71" s="210"/>
      <c r="ID71" s="73">
        <f t="shared" ref="ID71" si="288">ID70/HD70-1</f>
        <v>3.4472267794133149E-2</v>
      </c>
      <c r="IE71" s="210"/>
      <c r="IF71" s="73">
        <f t="shared" ref="IF71" si="289">IF70/HF70-1</f>
        <v>5.5845895435119974E-2</v>
      </c>
      <c r="IG71" s="210"/>
      <c r="IH71" s="73">
        <f t="shared" ref="IH71" si="290">IH70/HH70-1</f>
        <v>9.2875893655049113E-2</v>
      </c>
      <c r="II71" s="210"/>
      <c r="IJ71" s="73">
        <f t="shared" ref="IJ71" si="291">IJ70/HJ70-1</f>
        <v>-6.04223650074176E-4</v>
      </c>
      <c r="IK71" s="210"/>
      <c r="IL71" s="73">
        <f>IL70/HL70-1</f>
        <v>-5.7893599483434866E-2</v>
      </c>
      <c r="IM71" s="261"/>
      <c r="IN71" s="73">
        <f>IN70/HN70-1</f>
        <v>-7.2587923321615677E-2</v>
      </c>
      <c r="IO71" s="261"/>
      <c r="IP71" s="73">
        <f>IP70/HP70-1</f>
        <v>-5.335388238273775E-2</v>
      </c>
      <c r="IQ71" s="261"/>
      <c r="IR71" s="70">
        <f>IR70/(SUM(GT70:HQ70))-1</f>
        <v>-1.2233294263725103E-2</v>
      </c>
      <c r="IS71" s="71"/>
      <c r="IT71" s="73">
        <f>IT70/HT70-1</f>
        <v>-2.4753267227662912E-3</v>
      </c>
      <c r="IU71" s="261"/>
      <c r="IV71" s="73">
        <f>IV70/HV70-1</f>
        <v>-4.2387082526857189E-2</v>
      </c>
      <c r="IW71" s="261"/>
      <c r="IX71" s="73">
        <f>IX70/HX70-1</f>
        <v>1.3680633611049764E-2</v>
      </c>
      <c r="IY71" s="261"/>
      <c r="IZ71" s="73">
        <f>IZ70/HZ70-1</f>
        <v>-2.2582268026846819E-2</v>
      </c>
      <c r="JA71" s="261"/>
      <c r="JB71" s="73">
        <f>JB70/IB70-1</f>
        <v>-9.2392867321712147E-2</v>
      </c>
      <c r="JC71" s="261"/>
      <c r="JD71" s="73">
        <f t="shared" ref="JD71" si="292">JD70/ID70-1</f>
        <v>-7.9989940273811566E-2</v>
      </c>
      <c r="JE71" s="261"/>
      <c r="JF71" s="73">
        <f t="shared" ref="JF71" si="293">JF70/IF70-1</f>
        <v>-5.7813594954449932E-2</v>
      </c>
      <c r="JG71" s="261"/>
      <c r="JH71" s="73">
        <f>JH70/IH70-1</f>
        <v>-9.4002100491392349E-2</v>
      </c>
      <c r="JI71" s="261"/>
      <c r="JJ71" s="73">
        <f>JJ70/IJ70-1</f>
        <v>6.3559351891913085E-3</v>
      </c>
      <c r="JK71" s="261"/>
      <c r="JL71" s="73">
        <f t="shared" ref="JL71" si="294">JL70/IL70-1</f>
        <v>4.2290644825885737E-2</v>
      </c>
      <c r="JM71" s="261"/>
      <c r="JN71" s="73">
        <f t="shared" ref="JN71" si="295">JN70/IN70-1</f>
        <v>1.7277550597468272E-2</v>
      </c>
      <c r="JO71" s="261"/>
      <c r="JP71" s="73">
        <f t="shared" ref="JP71" si="296">JP70/IP70-1</f>
        <v>4.4736973181439765E-2</v>
      </c>
      <c r="JQ71" s="261"/>
      <c r="JR71" s="70">
        <f>JR70/(SUM(HT70:IQ70))-1</f>
        <v>-2.3729386594352864E-2</v>
      </c>
      <c r="JS71" s="71"/>
    </row>
    <row r="72" spans="2:279">
      <c r="B72" s="72" t="s">
        <v>71</v>
      </c>
      <c r="C72" s="72"/>
      <c r="D72" s="16" t="s">
        <v>111</v>
      </c>
    </row>
    <row r="73" spans="2:279">
      <c r="B73" s="25"/>
      <c r="C73" s="25"/>
      <c r="D73" s="16"/>
    </row>
    <row r="75" spans="2:279" ht="16">
      <c r="B75" s="6" t="s">
        <v>112</v>
      </c>
      <c r="DG75" s="7"/>
    </row>
    <row r="76" spans="2:279" ht="16.5" thickBot="1">
      <c r="B76" s="6"/>
      <c r="AS76" s="7" t="s">
        <v>113</v>
      </c>
      <c r="DH76" s="35"/>
      <c r="DI76" s="35"/>
      <c r="EC76" s="7"/>
    </row>
    <row r="77" spans="2:279" ht="15.5" thickBot="1">
      <c r="B77" s="156"/>
      <c r="C77" s="157"/>
      <c r="D77" s="157"/>
      <c r="E77" s="158"/>
      <c r="F77" s="151">
        <v>41456</v>
      </c>
      <c r="G77" s="150"/>
      <c r="H77" s="151">
        <v>41487</v>
      </c>
      <c r="I77" s="150"/>
      <c r="J77" s="151">
        <v>41518</v>
      </c>
      <c r="K77" s="150"/>
      <c r="L77" s="151">
        <v>41548</v>
      </c>
      <c r="M77" s="152"/>
      <c r="N77" s="151">
        <v>41579</v>
      </c>
      <c r="O77" s="150"/>
      <c r="P77" s="151">
        <v>41609</v>
      </c>
      <c r="Q77" s="153"/>
      <c r="R77" s="154" t="s">
        <v>81</v>
      </c>
      <c r="S77" s="155"/>
      <c r="T77" s="151">
        <v>41670</v>
      </c>
      <c r="U77" s="150"/>
      <c r="V77" s="151">
        <v>41671</v>
      </c>
      <c r="W77" s="150"/>
      <c r="X77" s="151">
        <v>41699</v>
      </c>
      <c r="Y77" s="150"/>
      <c r="Z77" s="151">
        <v>41730</v>
      </c>
      <c r="AA77" s="152"/>
      <c r="AB77" s="151">
        <v>41760</v>
      </c>
      <c r="AC77" s="152"/>
      <c r="AD77" s="151">
        <v>41791</v>
      </c>
      <c r="AE77" s="152"/>
      <c r="AF77" s="150">
        <v>41821</v>
      </c>
      <c r="AG77" s="150"/>
      <c r="AH77" s="151">
        <v>41853</v>
      </c>
      <c r="AI77" s="150"/>
      <c r="AJ77" s="151">
        <v>41883</v>
      </c>
      <c r="AK77" s="150"/>
      <c r="AL77" s="151">
        <v>41914</v>
      </c>
      <c r="AM77" s="152"/>
      <c r="AN77" s="150">
        <v>41946</v>
      </c>
      <c r="AO77" s="152"/>
      <c r="AP77" s="150">
        <v>41977</v>
      </c>
      <c r="AQ77" s="153"/>
      <c r="AR77" s="154" t="s">
        <v>81</v>
      </c>
      <c r="AS77" s="155"/>
      <c r="AT77" s="150">
        <v>42008</v>
      </c>
      <c r="AU77" s="152"/>
      <c r="AV77" s="150">
        <v>42040</v>
      </c>
      <c r="AW77" s="152"/>
      <c r="AX77" s="150">
        <v>42069</v>
      </c>
      <c r="AY77" s="152"/>
      <c r="AZ77" s="150">
        <v>42101</v>
      </c>
      <c r="BA77" s="152"/>
      <c r="BB77" s="151">
        <v>42128</v>
      </c>
      <c r="BC77" s="152"/>
      <c r="BD77" s="150">
        <v>42160</v>
      </c>
      <c r="BE77" s="152"/>
      <c r="BF77" s="151">
        <v>42191</v>
      </c>
      <c r="BG77" s="152"/>
      <c r="BH77" s="151">
        <v>42223</v>
      </c>
      <c r="BI77" s="152"/>
      <c r="BJ77" s="150">
        <v>42255</v>
      </c>
      <c r="BK77" s="150"/>
      <c r="BL77" s="151">
        <v>42290</v>
      </c>
      <c r="BM77" s="150"/>
      <c r="BN77" s="148">
        <v>42322</v>
      </c>
      <c r="BO77" s="144"/>
      <c r="BP77" s="147">
        <v>42353</v>
      </c>
      <c r="BQ77" s="149"/>
      <c r="BR77" s="145" t="s">
        <v>82</v>
      </c>
      <c r="BS77" s="146"/>
      <c r="BT77" s="147">
        <v>42385</v>
      </c>
      <c r="BU77" s="147"/>
      <c r="BV77" s="143">
        <v>42417</v>
      </c>
      <c r="BW77" s="144"/>
      <c r="BX77" s="143">
        <v>42447</v>
      </c>
      <c r="BY77" s="144"/>
      <c r="BZ77" s="143">
        <v>42479</v>
      </c>
      <c r="CA77" s="147"/>
      <c r="CB77" s="143">
        <v>42492</v>
      </c>
      <c r="CC77" s="144"/>
      <c r="CD77" s="143">
        <v>42522</v>
      </c>
      <c r="CE77" s="144"/>
      <c r="CF77" s="143">
        <v>42553</v>
      </c>
      <c r="CG77" s="144"/>
      <c r="CH77" s="143">
        <v>42585</v>
      </c>
      <c r="CI77" s="144"/>
      <c r="CJ77" s="143">
        <v>42617</v>
      </c>
      <c r="CK77" s="144"/>
      <c r="CL77" s="143">
        <v>42649</v>
      </c>
      <c r="CM77" s="144"/>
      <c r="CN77" s="147">
        <v>42681</v>
      </c>
      <c r="CO77" s="147"/>
      <c r="CP77" s="143">
        <v>42712</v>
      </c>
      <c r="CQ77" s="149"/>
      <c r="CR77" s="145" t="s">
        <v>26</v>
      </c>
      <c r="CS77" s="146"/>
      <c r="CT77" s="148">
        <v>42736</v>
      </c>
      <c r="CU77" s="144"/>
      <c r="CV77" s="147">
        <v>42768</v>
      </c>
      <c r="CW77" s="147"/>
      <c r="CX77" s="143">
        <v>42797</v>
      </c>
      <c r="CY77" s="144"/>
      <c r="CZ77" s="147">
        <v>42829</v>
      </c>
      <c r="DA77" s="147"/>
      <c r="DB77" s="143">
        <v>42860</v>
      </c>
      <c r="DC77" s="144"/>
      <c r="DD77" s="147">
        <v>42892</v>
      </c>
      <c r="DE77" s="147"/>
      <c r="DF77" s="143">
        <v>42923</v>
      </c>
      <c r="DG77" s="144"/>
      <c r="DH77" s="147">
        <v>42955</v>
      </c>
      <c r="DI77" s="144"/>
      <c r="DJ77" s="147">
        <v>42987</v>
      </c>
      <c r="DK77" s="144"/>
      <c r="DL77" s="147">
        <v>43018</v>
      </c>
      <c r="DM77" s="144"/>
      <c r="DN77" s="147">
        <v>43050</v>
      </c>
      <c r="DO77" s="144"/>
      <c r="DP77" s="143">
        <v>43081</v>
      </c>
      <c r="DQ77" s="149"/>
      <c r="DR77" s="145" t="s">
        <v>82</v>
      </c>
      <c r="DS77" s="146"/>
      <c r="DT77" s="148">
        <v>43111</v>
      </c>
      <c r="DU77" s="144"/>
      <c r="DV77" s="147">
        <v>43133</v>
      </c>
      <c r="DW77" s="147"/>
      <c r="DX77" s="143">
        <v>43162</v>
      </c>
      <c r="DY77" s="147"/>
      <c r="DZ77" s="143">
        <v>43194</v>
      </c>
      <c r="EA77" s="147"/>
      <c r="EB77" s="143">
        <v>43225</v>
      </c>
      <c r="EC77" s="147"/>
      <c r="ED77" s="143">
        <v>43257</v>
      </c>
      <c r="EE77" s="147"/>
      <c r="EF77" s="143">
        <v>43288</v>
      </c>
      <c r="EG77" s="147"/>
      <c r="EH77" s="143">
        <v>43320</v>
      </c>
      <c r="EI77" s="147"/>
      <c r="EJ77" s="143">
        <v>43352</v>
      </c>
      <c r="EK77" s="147"/>
      <c r="EL77" s="143">
        <v>43383</v>
      </c>
      <c r="EM77" s="144"/>
      <c r="EN77" s="147">
        <v>43415</v>
      </c>
      <c r="EO77" s="147"/>
      <c r="EP77" s="143">
        <v>43446</v>
      </c>
      <c r="EQ77" s="149"/>
      <c r="ER77" s="145" t="s">
        <v>82</v>
      </c>
      <c r="ES77" s="146"/>
      <c r="ET77" s="147">
        <v>43473</v>
      </c>
      <c r="EU77" s="147"/>
      <c r="EV77" s="143">
        <v>43505</v>
      </c>
      <c r="EW77" s="147"/>
      <c r="EX77" s="143">
        <v>43534</v>
      </c>
      <c r="EY77" s="147"/>
      <c r="EZ77" s="143">
        <v>43566</v>
      </c>
      <c r="FA77" s="147"/>
      <c r="FB77" s="143">
        <v>43597</v>
      </c>
      <c r="FC77" s="147"/>
      <c r="FD77" s="143">
        <v>43629</v>
      </c>
      <c r="FE77" s="147"/>
      <c r="FF77" s="143">
        <v>43660</v>
      </c>
      <c r="FG77" s="147"/>
      <c r="FH77" s="143">
        <v>43692</v>
      </c>
      <c r="FI77" s="147"/>
      <c r="FJ77" s="143">
        <v>43724</v>
      </c>
      <c r="FK77" s="144"/>
      <c r="FL77" s="147">
        <v>43755</v>
      </c>
      <c r="FM77" s="147"/>
      <c r="FN77" s="143">
        <v>43787</v>
      </c>
      <c r="FO77" s="147"/>
      <c r="FP77" s="143">
        <v>43818</v>
      </c>
      <c r="FQ77" s="149"/>
      <c r="FR77" s="145" t="s">
        <v>82</v>
      </c>
      <c r="FS77" s="146"/>
      <c r="FT77" s="148">
        <v>43838</v>
      </c>
      <c r="FU77" s="147"/>
      <c r="FV77" s="143">
        <v>43870</v>
      </c>
      <c r="FW77" s="144"/>
      <c r="FX77" s="143">
        <v>43900</v>
      </c>
      <c r="FY77" s="147"/>
      <c r="FZ77" s="143">
        <v>43930</v>
      </c>
      <c r="GA77" s="147"/>
      <c r="GB77" s="143">
        <v>43952</v>
      </c>
      <c r="GC77" s="147"/>
      <c r="GD77" s="143">
        <v>43984</v>
      </c>
      <c r="GE77" s="147"/>
      <c r="GF77" s="143">
        <v>44015</v>
      </c>
      <c r="GG77" s="147"/>
      <c r="GH77" s="143">
        <v>44047</v>
      </c>
      <c r="GI77" s="147"/>
      <c r="GJ77" s="143">
        <v>44079</v>
      </c>
      <c r="GK77" s="147"/>
      <c r="GL77" s="143">
        <v>44110</v>
      </c>
      <c r="GM77" s="144"/>
      <c r="GN77" s="143">
        <v>44142</v>
      </c>
      <c r="GO77" s="147"/>
      <c r="GP77" s="143">
        <v>44173</v>
      </c>
      <c r="GQ77" s="149"/>
      <c r="GR77" s="145" t="s">
        <v>82</v>
      </c>
      <c r="GS77" s="146"/>
      <c r="GT77" s="143">
        <v>44204</v>
      </c>
      <c r="GU77" s="147"/>
      <c r="GV77" s="143">
        <v>44236</v>
      </c>
      <c r="GW77" s="144"/>
      <c r="GX77" s="147">
        <v>44265</v>
      </c>
      <c r="GY77" s="147"/>
      <c r="GZ77" s="143">
        <v>44287</v>
      </c>
      <c r="HA77" s="147"/>
      <c r="HB77" s="143">
        <v>44318</v>
      </c>
      <c r="HC77" s="147"/>
      <c r="HD77" s="143">
        <v>44350</v>
      </c>
      <c r="HE77" s="147"/>
      <c r="HF77" s="143">
        <v>44381</v>
      </c>
      <c r="HG77" s="147"/>
      <c r="HH77" s="143">
        <v>44413</v>
      </c>
      <c r="HI77" s="147"/>
      <c r="HJ77" s="143">
        <v>44445</v>
      </c>
      <c r="HK77" s="147"/>
      <c r="HL77" s="143">
        <v>44476</v>
      </c>
      <c r="HM77" s="147"/>
      <c r="HN77" s="143">
        <v>44508</v>
      </c>
      <c r="HO77" s="147"/>
      <c r="HP77" s="143">
        <v>44539</v>
      </c>
      <c r="HQ77" s="149"/>
      <c r="HR77" s="145" t="s">
        <v>82</v>
      </c>
      <c r="HS77" s="146"/>
      <c r="HT77" s="143">
        <v>44562</v>
      </c>
      <c r="HU77" s="147"/>
      <c r="HV77" s="143">
        <v>44594</v>
      </c>
      <c r="HW77" s="147"/>
      <c r="HX77" s="143">
        <v>44623</v>
      </c>
      <c r="HY77" s="147"/>
      <c r="HZ77" s="143">
        <v>44655</v>
      </c>
      <c r="IA77" s="147"/>
      <c r="IB77" s="143">
        <v>44686</v>
      </c>
      <c r="IC77" s="147"/>
      <c r="ID77" s="143">
        <v>44718</v>
      </c>
      <c r="IE77" s="147"/>
      <c r="IF77" s="143">
        <v>44749</v>
      </c>
      <c r="IG77" s="144"/>
      <c r="IH77" s="143">
        <v>44781</v>
      </c>
      <c r="II77" s="147"/>
      <c r="IJ77" s="143">
        <v>44813</v>
      </c>
      <c r="IK77" s="147"/>
      <c r="IL77" s="143">
        <v>44844</v>
      </c>
      <c r="IM77" s="147"/>
      <c r="IN77" s="143">
        <v>44876</v>
      </c>
      <c r="IO77" s="144"/>
      <c r="IP77" s="143">
        <v>44907</v>
      </c>
      <c r="IQ77" s="149"/>
      <c r="IR77" s="145" t="s">
        <v>82</v>
      </c>
      <c r="IS77" s="146"/>
      <c r="IT77" s="260">
        <v>44937</v>
      </c>
      <c r="IU77" s="258"/>
      <c r="IV77" s="258">
        <v>44969</v>
      </c>
      <c r="IW77" s="258"/>
      <c r="IX77" s="258">
        <v>44998</v>
      </c>
      <c r="IY77" s="258"/>
      <c r="IZ77" s="258">
        <v>45030</v>
      </c>
      <c r="JA77" s="258"/>
      <c r="JB77" s="258">
        <v>45061</v>
      </c>
      <c r="JC77" s="258"/>
      <c r="JD77" s="258">
        <v>45093</v>
      </c>
      <c r="JE77" s="258"/>
      <c r="JF77" s="258">
        <v>45124</v>
      </c>
      <c r="JG77" s="258"/>
      <c r="JH77" s="258">
        <v>45139</v>
      </c>
      <c r="JI77" s="143"/>
      <c r="JJ77" s="258">
        <v>45170</v>
      </c>
      <c r="JK77" s="143"/>
      <c r="JL77" s="258">
        <v>45201</v>
      </c>
      <c r="JM77" s="143"/>
      <c r="JN77" s="258">
        <v>45233</v>
      </c>
      <c r="JO77" s="258"/>
      <c r="JP77" s="258">
        <v>45264</v>
      </c>
      <c r="JQ77" s="259"/>
      <c r="JR77" s="145" t="s">
        <v>82</v>
      </c>
      <c r="JS77" s="146"/>
    </row>
    <row r="78" spans="2:279" ht="16.5" thickTop="1">
      <c r="B78" s="111" t="s">
        <v>114</v>
      </c>
      <c r="C78" s="112"/>
      <c r="D78" s="112"/>
      <c r="E78" s="113"/>
      <c r="F78" s="200">
        <v>1052</v>
      </c>
      <c r="G78" s="205"/>
      <c r="H78" s="205">
        <v>1074</v>
      </c>
      <c r="I78" s="230"/>
      <c r="J78" s="205">
        <v>1078</v>
      </c>
      <c r="K78" s="230"/>
      <c r="L78" s="205">
        <v>1097</v>
      </c>
      <c r="M78" s="199"/>
      <c r="N78" s="205">
        <v>1141</v>
      </c>
      <c r="O78" s="230"/>
      <c r="P78" s="205">
        <v>1212</v>
      </c>
      <c r="Q78" s="231"/>
      <c r="R78" s="201"/>
      <c r="S78" s="200"/>
      <c r="T78" s="205">
        <v>1218</v>
      </c>
      <c r="U78" s="230"/>
      <c r="V78" s="205">
        <v>1137</v>
      </c>
      <c r="W78" s="230"/>
      <c r="X78" s="205">
        <v>1295</v>
      </c>
      <c r="Y78" s="230"/>
      <c r="Z78" s="205">
        <v>1154</v>
      </c>
      <c r="AA78" s="199"/>
      <c r="AB78" s="205">
        <v>1117</v>
      </c>
      <c r="AC78" s="199"/>
      <c r="AD78" s="205">
        <v>965</v>
      </c>
      <c r="AE78" s="199"/>
      <c r="AF78" s="199">
        <v>1025</v>
      </c>
      <c r="AG78" s="200"/>
      <c r="AH78" s="200">
        <v>1023</v>
      </c>
      <c r="AI78" s="205"/>
      <c r="AJ78" s="205">
        <v>1098</v>
      </c>
      <c r="AK78" s="224"/>
      <c r="AL78" s="205">
        <v>1164</v>
      </c>
      <c r="AM78" s="229"/>
      <c r="AN78" s="230">
        <v>1125</v>
      </c>
      <c r="AO78" s="229"/>
      <c r="AP78" s="230">
        <v>1185</v>
      </c>
      <c r="AQ78" s="225"/>
      <c r="AR78" s="201">
        <f>1218+V78+X78+Z78+AB78+AD78+AF78+AH78+AJ78+AL78+AN78+AP78</f>
        <v>13506</v>
      </c>
      <c r="AS78" s="200"/>
      <c r="AT78" s="230">
        <v>1186</v>
      </c>
      <c r="AU78" s="229"/>
      <c r="AV78" s="230">
        <v>1180</v>
      </c>
      <c r="AW78" s="229"/>
      <c r="AX78" s="230">
        <v>1296</v>
      </c>
      <c r="AY78" s="229"/>
      <c r="AZ78" s="230">
        <v>1226</v>
      </c>
      <c r="BA78" s="229"/>
      <c r="BB78" s="205">
        <v>1170</v>
      </c>
      <c r="BC78" s="229"/>
      <c r="BD78" s="230">
        <v>1071</v>
      </c>
      <c r="BE78" s="229"/>
      <c r="BF78" s="205">
        <v>1107</v>
      </c>
      <c r="BG78" s="229"/>
      <c r="BH78" s="205">
        <v>1114</v>
      </c>
      <c r="BI78" s="229"/>
      <c r="BJ78" s="230">
        <v>1050</v>
      </c>
      <c r="BK78" s="224"/>
      <c r="BL78" s="205">
        <v>1151</v>
      </c>
      <c r="BM78" s="224"/>
      <c r="BN78" s="203">
        <v>1116</v>
      </c>
      <c r="BO78" s="200"/>
      <c r="BP78" s="230">
        <v>1129</v>
      </c>
      <c r="BQ78" s="225"/>
      <c r="BR78" s="201">
        <f>SUM(AT78:BQ78)</f>
        <v>13796</v>
      </c>
      <c r="BS78" s="202"/>
      <c r="BT78" s="230">
        <v>1213</v>
      </c>
      <c r="BU78" s="224"/>
      <c r="BV78" s="205">
        <v>1141</v>
      </c>
      <c r="BW78" s="229"/>
      <c r="BX78" s="205">
        <v>1239</v>
      </c>
      <c r="BY78" s="229"/>
      <c r="BZ78" s="205">
        <v>1107</v>
      </c>
      <c r="CA78" s="224"/>
      <c r="CB78" s="200">
        <v>1073</v>
      </c>
      <c r="CC78" s="200"/>
      <c r="CD78" s="205">
        <v>925</v>
      </c>
      <c r="CE78" s="229"/>
      <c r="CF78" s="205">
        <v>1013</v>
      </c>
      <c r="CG78" s="229"/>
      <c r="CH78" s="205">
        <v>982</v>
      </c>
      <c r="CI78" s="229"/>
      <c r="CJ78" s="205">
        <v>1025</v>
      </c>
      <c r="CK78" s="229"/>
      <c r="CL78" s="205">
        <v>1053</v>
      </c>
      <c r="CM78" s="229"/>
      <c r="CN78" s="230">
        <v>1078</v>
      </c>
      <c r="CO78" s="224"/>
      <c r="CP78" s="205">
        <v>1166</v>
      </c>
      <c r="CQ78" s="225"/>
      <c r="CR78" s="233">
        <f>BV78+BT78+BX78+BZ78+CB78+CD78+CF78+CH78+CJ78+CL78+CN78+CP78</f>
        <v>13015</v>
      </c>
      <c r="CS78" s="234"/>
      <c r="CT78" s="232">
        <v>1260</v>
      </c>
      <c r="CU78" s="229"/>
      <c r="CV78" s="230">
        <v>1180</v>
      </c>
      <c r="CW78" s="224"/>
      <c r="CX78" s="205">
        <v>1296</v>
      </c>
      <c r="CY78" s="229"/>
      <c r="CZ78" s="230">
        <v>1224</v>
      </c>
      <c r="DA78" s="224"/>
      <c r="DB78" s="205">
        <v>1123</v>
      </c>
      <c r="DC78" s="229"/>
      <c r="DD78" s="230">
        <v>985</v>
      </c>
      <c r="DE78" s="224"/>
      <c r="DF78" s="205">
        <v>1095</v>
      </c>
      <c r="DG78" s="229"/>
      <c r="DH78" s="205">
        <v>1054</v>
      </c>
      <c r="DI78" s="229"/>
      <c r="DJ78" s="205">
        <v>1034</v>
      </c>
      <c r="DK78" s="229"/>
      <c r="DL78" s="205">
        <v>1150</v>
      </c>
      <c r="DM78" s="229"/>
      <c r="DN78" s="205">
        <v>1115</v>
      </c>
      <c r="DO78" s="224"/>
      <c r="DP78" s="205">
        <v>1150</v>
      </c>
      <c r="DQ78" s="225"/>
      <c r="DR78" s="226">
        <f>SUM(CT78:DQ78)</f>
        <v>13666</v>
      </c>
      <c r="DS78" s="227"/>
      <c r="DT78" s="232">
        <v>1237</v>
      </c>
      <c r="DU78" s="229"/>
      <c r="DV78" s="230">
        <v>1119</v>
      </c>
      <c r="DW78" s="224"/>
      <c r="DX78" s="205">
        <v>1331</v>
      </c>
      <c r="DY78" s="224"/>
      <c r="DZ78" s="205">
        <v>1199</v>
      </c>
      <c r="EA78" s="224"/>
      <c r="EB78" s="205">
        <v>1231</v>
      </c>
      <c r="EC78" s="224"/>
      <c r="ED78" s="205">
        <v>1058</v>
      </c>
      <c r="EE78" s="224"/>
      <c r="EF78" s="205">
        <v>1071</v>
      </c>
      <c r="EG78" s="224"/>
      <c r="EH78" s="205">
        <v>1079</v>
      </c>
      <c r="EI78" s="224"/>
      <c r="EJ78" s="205">
        <v>1055</v>
      </c>
      <c r="EK78" s="230"/>
      <c r="EL78" s="205">
        <v>1124</v>
      </c>
      <c r="EM78" s="199"/>
      <c r="EN78" s="230">
        <v>1083</v>
      </c>
      <c r="EO78" s="230"/>
      <c r="EP78" s="205">
        <v>1105</v>
      </c>
      <c r="EQ78" s="231"/>
      <c r="ER78" s="226">
        <v>13692</v>
      </c>
      <c r="ES78" s="227"/>
      <c r="ET78" s="230">
        <v>1238</v>
      </c>
      <c r="EU78" s="230"/>
      <c r="EV78" s="205">
        <v>1181</v>
      </c>
      <c r="EW78" s="230"/>
      <c r="EX78" s="205">
        <v>1277</v>
      </c>
      <c r="EY78" s="230"/>
      <c r="EZ78" s="205">
        <v>1203</v>
      </c>
      <c r="FA78" s="230"/>
      <c r="FB78" s="205">
        <v>1167</v>
      </c>
      <c r="FC78" s="230"/>
      <c r="FD78" s="205">
        <v>1057</v>
      </c>
      <c r="FE78" s="230"/>
      <c r="FF78" s="205">
        <v>1066</v>
      </c>
      <c r="FG78" s="230"/>
      <c r="FH78" s="205">
        <v>1186</v>
      </c>
      <c r="FI78" s="230"/>
      <c r="FJ78" s="205">
        <v>1098</v>
      </c>
      <c r="FK78" s="199"/>
      <c r="FL78" s="230">
        <v>1234</v>
      </c>
      <c r="FM78" s="230"/>
      <c r="FN78" s="205">
        <v>1274</v>
      </c>
      <c r="FO78" s="230"/>
      <c r="FP78" s="205">
        <v>1300</v>
      </c>
      <c r="FQ78" s="231"/>
      <c r="FR78" s="226">
        <v>14281</v>
      </c>
      <c r="FS78" s="227"/>
      <c r="FT78" s="232">
        <v>1283</v>
      </c>
      <c r="FU78" s="224"/>
      <c r="FV78" s="205">
        <v>1227</v>
      </c>
      <c r="FW78" s="229"/>
      <c r="FX78" s="205">
        <v>1210</v>
      </c>
      <c r="FY78" s="224"/>
      <c r="FZ78" s="205">
        <v>1022</v>
      </c>
      <c r="GA78" s="224"/>
      <c r="GB78" s="205">
        <v>937</v>
      </c>
      <c r="GC78" s="224"/>
      <c r="GD78" s="205">
        <v>890</v>
      </c>
      <c r="GE78" s="224"/>
      <c r="GF78" s="205">
        <v>963</v>
      </c>
      <c r="GG78" s="224"/>
      <c r="GH78" s="205">
        <v>1036</v>
      </c>
      <c r="GI78" s="224"/>
      <c r="GJ78" s="205">
        <v>993</v>
      </c>
      <c r="GK78" s="224"/>
      <c r="GL78" s="205">
        <v>1143</v>
      </c>
      <c r="GM78" s="229"/>
      <c r="GN78" s="205">
        <v>1104</v>
      </c>
      <c r="GO78" s="224"/>
      <c r="GP78" s="205">
        <v>1175</v>
      </c>
      <c r="GQ78" s="225"/>
      <c r="GR78" s="226">
        <f>FT78+FV78+FX78+FZ78+GB78+GD78+GF78+GH78+GJ78+GL78+GN78+GP78</f>
        <v>12983</v>
      </c>
      <c r="GS78" s="227"/>
      <c r="GT78" s="205">
        <v>1160</v>
      </c>
      <c r="GU78" s="224"/>
      <c r="GV78" s="205">
        <v>1055</v>
      </c>
      <c r="GW78" s="229"/>
      <c r="GX78" s="230">
        <v>1196</v>
      </c>
      <c r="GY78" s="224"/>
      <c r="GZ78" s="205">
        <v>1134</v>
      </c>
      <c r="HA78" s="224"/>
      <c r="HB78" s="205">
        <v>1122</v>
      </c>
      <c r="HC78" s="224"/>
      <c r="HD78" s="205">
        <v>1047</v>
      </c>
      <c r="HE78" s="224"/>
      <c r="HF78" s="205">
        <v>1101</v>
      </c>
      <c r="HG78" s="224"/>
      <c r="HH78" s="205">
        <v>1140</v>
      </c>
      <c r="HI78" s="224"/>
      <c r="HJ78" s="205">
        <v>965</v>
      </c>
      <c r="HK78" s="224"/>
      <c r="HL78" s="205">
        <v>1133</v>
      </c>
      <c r="HM78" s="224"/>
      <c r="HN78" s="205">
        <v>1210</v>
      </c>
      <c r="HO78" s="224"/>
      <c r="HP78" s="205">
        <v>1260</v>
      </c>
      <c r="HQ78" s="225"/>
      <c r="HR78" s="226">
        <f>GT78+GV78+GX78+GZ78+HB78+HD78+HF78+HH78+HJ78+HL78+HN78+HP78</f>
        <v>13523</v>
      </c>
      <c r="HS78" s="227"/>
      <c r="HT78" s="205">
        <v>1226</v>
      </c>
      <c r="HU78" s="224"/>
      <c r="HV78" s="205">
        <v>1179</v>
      </c>
      <c r="HW78" s="224"/>
      <c r="HX78" s="205">
        <v>1276</v>
      </c>
      <c r="HY78" s="224"/>
      <c r="HZ78" s="205">
        <v>1197</v>
      </c>
      <c r="IA78" s="224"/>
      <c r="IB78" s="205">
        <v>1216</v>
      </c>
      <c r="IC78" s="224"/>
      <c r="ID78" s="205">
        <v>1169</v>
      </c>
      <c r="IE78" s="224"/>
      <c r="IF78" s="205">
        <v>1128</v>
      </c>
      <c r="IG78" s="229"/>
      <c r="IH78" s="205">
        <v>1176</v>
      </c>
      <c r="II78" s="224"/>
      <c r="IJ78" s="205">
        <v>1069</v>
      </c>
      <c r="IK78" s="224"/>
      <c r="IL78" s="205">
        <v>1159</v>
      </c>
      <c r="IM78" s="224"/>
      <c r="IN78" s="205">
        <v>1198</v>
      </c>
      <c r="IO78" s="229"/>
      <c r="IP78" s="205">
        <v>1281</v>
      </c>
      <c r="IQ78" s="225"/>
      <c r="IR78" s="256">
        <f>HT78+HV78+HX78+HZ78+IB78+ID78+IF78+IH78+IJ78+IL78+IN78+IP78</f>
        <v>14274</v>
      </c>
      <c r="IS78" s="257"/>
      <c r="IT78" s="203">
        <v>1276</v>
      </c>
      <c r="IU78" s="228"/>
      <c r="IV78" s="200">
        <v>1154</v>
      </c>
      <c r="IW78" s="228"/>
      <c r="IX78" s="200">
        <v>1352</v>
      </c>
      <c r="IY78" s="228"/>
      <c r="IZ78" s="200">
        <v>1264</v>
      </c>
      <c r="JA78" s="228"/>
      <c r="JB78" s="200">
        <v>1139</v>
      </c>
      <c r="JC78" s="228"/>
      <c r="JD78" s="200">
        <v>1033</v>
      </c>
      <c r="JE78" s="228"/>
      <c r="JF78" s="200">
        <v>1105</v>
      </c>
      <c r="JG78" s="228"/>
      <c r="JH78" s="200">
        <v>1077</v>
      </c>
      <c r="JI78" s="223"/>
      <c r="JJ78" s="200">
        <v>1042</v>
      </c>
      <c r="JK78" s="223"/>
      <c r="JL78" s="200">
        <v>1062</v>
      </c>
      <c r="JM78" s="223"/>
      <c r="JN78" s="200">
        <v>846</v>
      </c>
      <c r="JO78" s="223"/>
      <c r="JP78" s="200">
        <v>866</v>
      </c>
      <c r="JQ78" s="223"/>
      <c r="JR78" s="256">
        <f>SUM(IT78:JQ78)</f>
        <v>13216</v>
      </c>
      <c r="JS78" s="257"/>
    </row>
    <row r="79" spans="2:279" ht="15.5" thickBot="1">
      <c r="B79" s="253" t="s">
        <v>110</v>
      </c>
      <c r="C79" s="254"/>
      <c r="D79" s="254"/>
      <c r="E79" s="255"/>
      <c r="F79" s="175">
        <v>-0.08</v>
      </c>
      <c r="G79" s="177"/>
      <c r="H79" s="238">
        <v>-5.6000000000000001E-2</v>
      </c>
      <c r="I79" s="245"/>
      <c r="J79" s="238">
        <v>-3.1E-2</v>
      </c>
      <c r="K79" s="245"/>
      <c r="L79" s="238">
        <v>-6.4000000000000001E-2</v>
      </c>
      <c r="M79" s="247"/>
      <c r="N79" s="238">
        <v>-3.0000000000000001E-3</v>
      </c>
      <c r="O79" s="245"/>
      <c r="P79" s="238">
        <v>1.4999999999999999E-2</v>
      </c>
      <c r="Q79" s="248"/>
      <c r="R79" s="222"/>
      <c r="S79" s="175"/>
      <c r="T79" s="238">
        <v>3.0000000000000001E-3</v>
      </c>
      <c r="U79" s="245"/>
      <c r="V79" s="238">
        <v>-4.7E-2</v>
      </c>
      <c r="W79" s="245"/>
      <c r="X79" s="238">
        <v>3.7999999999999999E-2</v>
      </c>
      <c r="Y79" s="245"/>
      <c r="Z79" s="238">
        <v>-2.1000000000000001E-2</v>
      </c>
      <c r="AA79" s="247"/>
      <c r="AB79" s="238">
        <v>-2E-3</v>
      </c>
      <c r="AC79" s="247"/>
      <c r="AD79" s="238">
        <v>-2.8000000000000001E-2</v>
      </c>
      <c r="AE79" s="247"/>
      <c r="AF79" s="176">
        <v>-2.5999999999999999E-2</v>
      </c>
      <c r="AG79" s="175"/>
      <c r="AH79" s="175">
        <v>-4.7E-2</v>
      </c>
      <c r="AI79" s="177"/>
      <c r="AJ79" s="49"/>
      <c r="AK79" s="50">
        <v>1.9E-2</v>
      </c>
      <c r="AL79" s="49"/>
      <c r="AM79" s="51">
        <v>6.0999999999999999E-2</v>
      </c>
      <c r="AN79" s="50"/>
      <c r="AO79" s="51">
        <v>-1.4E-2</v>
      </c>
      <c r="AP79" s="50"/>
      <c r="AQ79" s="52">
        <v>-2.1999999999999999E-2</v>
      </c>
      <c r="AR79" s="222">
        <v>-7.0000000000000001E-3</v>
      </c>
      <c r="AS79" s="175"/>
      <c r="AT79" s="50"/>
      <c r="AU79" s="53">
        <v>-2.5999999999999999E-2</v>
      </c>
      <c r="AV79" s="50"/>
      <c r="AW79" s="51">
        <v>3.7999999999999999E-2</v>
      </c>
      <c r="AX79" s="50"/>
      <c r="AY79" s="51">
        <v>7.7220077220085948E-4</v>
      </c>
      <c r="AZ79" s="50"/>
      <c r="BA79" s="51">
        <v>6.239168110918536E-2</v>
      </c>
      <c r="BB79" s="238">
        <v>4.7448522829006246E-2</v>
      </c>
      <c r="BC79" s="239"/>
      <c r="BD79" s="245">
        <v>0.10984455958549222</v>
      </c>
      <c r="BE79" s="239"/>
      <c r="BF79" s="238">
        <v>8.0000000000000071E-2</v>
      </c>
      <c r="BG79" s="239"/>
      <c r="BH79" s="238">
        <v>8.8954056695992101E-2</v>
      </c>
      <c r="BI79" s="239"/>
      <c r="BJ79" s="245">
        <v>-4.3715846994535568E-2</v>
      </c>
      <c r="BK79" s="242"/>
      <c r="BL79" s="238">
        <v>-1.1168384879725046E-2</v>
      </c>
      <c r="BM79" s="242"/>
      <c r="BN79" s="252">
        <v>-8.0000000000000071E-3</v>
      </c>
      <c r="BO79" s="175"/>
      <c r="BP79" s="245">
        <v>-4.7E-2</v>
      </c>
      <c r="BQ79" s="240"/>
      <c r="BR79" s="222">
        <v>2.1000000000000001E-2</v>
      </c>
      <c r="BS79" s="251"/>
      <c r="BT79" s="245">
        <v>2.3E-2</v>
      </c>
      <c r="BU79" s="242"/>
      <c r="BV79" s="238">
        <v>-3.3000000000000002E-2</v>
      </c>
      <c r="BW79" s="239"/>
      <c r="BX79" s="238">
        <v>-4.3999999999999997E-2</v>
      </c>
      <c r="BY79" s="239"/>
      <c r="BZ79" s="238">
        <v>-9.7000000000000003E-2</v>
      </c>
      <c r="CA79" s="242"/>
      <c r="CB79" s="175">
        <v>-8.3000000000000004E-2</v>
      </c>
      <c r="CC79" s="175"/>
      <c r="CD79" s="238">
        <v>-0.13600000000000001</v>
      </c>
      <c r="CE79" s="239"/>
      <c r="CF79" s="238">
        <v>-8.5000000000000006E-2</v>
      </c>
      <c r="CG79" s="239"/>
      <c r="CH79" s="238">
        <v>-0.11799999999999999</v>
      </c>
      <c r="CI79" s="239"/>
      <c r="CJ79" s="238">
        <v>-2.4E-2</v>
      </c>
      <c r="CK79" s="239"/>
      <c r="CL79" s="238">
        <v>-8.5000000000000006E-2</v>
      </c>
      <c r="CM79" s="239"/>
      <c r="CN79" s="245">
        <v>-3.4000000000000002E-2</v>
      </c>
      <c r="CO79" s="242"/>
      <c r="CP79" s="238">
        <v>3.4000000000000002E-2</v>
      </c>
      <c r="CQ79" s="240"/>
      <c r="CR79" s="249">
        <v>-5.7000000000000002E-2</v>
      </c>
      <c r="CS79" s="250"/>
      <c r="CT79" s="246">
        <v>3.9E-2</v>
      </c>
      <c r="CU79" s="239"/>
      <c r="CV79" s="245">
        <v>3.4000000000000002E-2</v>
      </c>
      <c r="CW79" s="242"/>
      <c r="CX79" s="238">
        <v>4.5999999999999999E-2</v>
      </c>
      <c r="CY79" s="239"/>
      <c r="CZ79" s="245">
        <v>0.106</v>
      </c>
      <c r="DA79" s="242"/>
      <c r="DB79" s="238">
        <v>4.7E-2</v>
      </c>
      <c r="DC79" s="239"/>
      <c r="DD79" s="245">
        <v>6.5000000000000002E-2</v>
      </c>
      <c r="DE79" s="242"/>
      <c r="DF79" s="238">
        <v>8.1000000000000003E-2</v>
      </c>
      <c r="DG79" s="242"/>
      <c r="DH79" s="238">
        <v>7.2999999999999995E-2</v>
      </c>
      <c r="DI79" s="242"/>
      <c r="DJ79" s="238">
        <v>8.9999999999999993E-3</v>
      </c>
      <c r="DK79" s="242"/>
      <c r="DL79" s="238">
        <v>9.1999999999999998E-2</v>
      </c>
      <c r="DM79" s="242"/>
      <c r="DN79" s="238">
        <v>3.4000000000000002E-2</v>
      </c>
      <c r="DO79" s="242"/>
      <c r="DP79" s="238">
        <v>-1.4E-2</v>
      </c>
      <c r="DQ79" s="240"/>
      <c r="DR79" s="243">
        <v>0.05</v>
      </c>
      <c r="DS79" s="244"/>
      <c r="DT79" s="246">
        <v>-1.7999999999999999E-2</v>
      </c>
      <c r="DU79" s="239"/>
      <c r="DV79" s="245">
        <v>-5.1999999999999998E-2</v>
      </c>
      <c r="DW79" s="242"/>
      <c r="DX79" s="238">
        <v>2.7E-2</v>
      </c>
      <c r="DY79" s="242"/>
      <c r="DZ79" s="238">
        <v>-0.02</v>
      </c>
      <c r="EA79" s="242"/>
      <c r="EB79" s="238">
        <v>9.6000000000000002E-2</v>
      </c>
      <c r="EC79" s="242"/>
      <c r="ED79" s="238">
        <v>7.3999999999999996E-2</v>
      </c>
      <c r="EE79" s="242"/>
      <c r="EF79" s="238">
        <v>-2.1999999999999999E-2</v>
      </c>
      <c r="EG79" s="242"/>
      <c r="EH79" s="238">
        <v>2.371916508538896E-2</v>
      </c>
      <c r="EI79" s="242"/>
      <c r="EJ79" s="238">
        <v>2.0309477756286221E-2</v>
      </c>
      <c r="EK79" s="245"/>
      <c r="EL79" s="238">
        <v>-2.2608695652173938E-2</v>
      </c>
      <c r="EM79" s="247"/>
      <c r="EN79" s="245">
        <v>-2.8699551569506765E-2</v>
      </c>
      <c r="EO79" s="245"/>
      <c r="EP79" s="238">
        <v>-3.9130434782608692E-2</v>
      </c>
      <c r="EQ79" s="248"/>
      <c r="ER79" s="243">
        <v>1.9025318308210082E-3</v>
      </c>
      <c r="ES79" s="244"/>
      <c r="ET79" s="245">
        <v>8.0840743734844622E-4</v>
      </c>
      <c r="EU79" s="245"/>
      <c r="EV79" s="238">
        <v>5.5406613047363829E-2</v>
      </c>
      <c r="EW79" s="245"/>
      <c r="EX79" s="238">
        <v>-4.0570999248685236E-2</v>
      </c>
      <c r="EY79" s="245"/>
      <c r="EZ79" s="238">
        <v>3.3361134278564464E-3</v>
      </c>
      <c r="FA79" s="245"/>
      <c r="FB79" s="238">
        <v>-8.3374203040705863E-3</v>
      </c>
      <c r="FC79" s="245"/>
      <c r="FD79" s="238">
        <v>-9.4517958412099201E-4</v>
      </c>
      <c r="FE79" s="245"/>
      <c r="FF79" s="238">
        <v>-4.6685340802987696E-3</v>
      </c>
      <c r="FG79" s="245"/>
      <c r="FH79" s="238">
        <v>9.9165894346617156E-2</v>
      </c>
      <c r="FI79" s="245"/>
      <c r="FJ79" s="238">
        <v>4.0758293838862647E-2</v>
      </c>
      <c r="FK79" s="247"/>
      <c r="FL79" s="245">
        <v>9.7864768683274095E-2</v>
      </c>
      <c r="FM79" s="245"/>
      <c r="FN79" s="238">
        <v>0.17636195752539252</v>
      </c>
      <c r="FO79" s="245"/>
      <c r="FP79" s="238">
        <v>0.17647058823529416</v>
      </c>
      <c r="FQ79" s="248"/>
      <c r="FR79" s="243">
        <v>4.3017820625182557E-2</v>
      </c>
      <c r="FS79" s="244"/>
      <c r="FT79" s="246">
        <v>3.634894991922466E-2</v>
      </c>
      <c r="FU79" s="242"/>
      <c r="FV79" s="238">
        <f>FV78/EV78-1</f>
        <v>3.8950042337002611E-2</v>
      </c>
      <c r="FW79" s="239"/>
      <c r="FX79" s="238">
        <f>FX78/EX78-1</f>
        <v>-5.2466718872357099E-2</v>
      </c>
      <c r="FY79" s="242"/>
      <c r="FZ79" s="238">
        <v>-0.15045719035743976</v>
      </c>
      <c r="GA79" s="242"/>
      <c r="GB79" s="238">
        <f>GB78/FB78-1</f>
        <v>-0.19708654670094261</v>
      </c>
      <c r="GC79" s="242"/>
      <c r="GD79" s="238">
        <f>GD78/FD78-1</f>
        <v>-0.15799432355723741</v>
      </c>
      <c r="GE79" s="242"/>
      <c r="GF79" s="238">
        <f>GF78/FF78-1</f>
        <v>-9.6622889305816084E-2</v>
      </c>
      <c r="GG79" s="242"/>
      <c r="GH79" s="238">
        <f>GH78/FH78-1</f>
        <v>-0.12647554806070826</v>
      </c>
      <c r="GI79" s="242"/>
      <c r="GJ79" s="238">
        <f>GJ78/FJ78-1</f>
        <v>-9.5628415300546443E-2</v>
      </c>
      <c r="GK79" s="242"/>
      <c r="GL79" s="238">
        <f>GL78/FL78-1</f>
        <v>-7.3743922204213885E-2</v>
      </c>
      <c r="GM79" s="239"/>
      <c r="GN79" s="238">
        <f>GN78/FN78-1</f>
        <v>-0.13343799058084771</v>
      </c>
      <c r="GO79" s="242"/>
      <c r="GP79" s="238">
        <f>GP78/FP78-1</f>
        <v>-9.6153846153846145E-2</v>
      </c>
      <c r="GQ79" s="240"/>
      <c r="GR79" s="243">
        <f>(GR78/(ET78+EV78+EX78+EZ78+FB78+FD78+FF78+FH78+FJ78+FL78+FN78+FP78)-1)</f>
        <v>-9.0889993697920279E-2</v>
      </c>
      <c r="GS79" s="244"/>
      <c r="GT79" s="238">
        <f>GT78/FT78-1</f>
        <v>-9.5869056897895599E-2</v>
      </c>
      <c r="GU79" s="242"/>
      <c r="GV79" s="238">
        <f t="shared" ref="GV79" si="297">GV78/FV78-1</f>
        <v>-0.14017929910350446</v>
      </c>
      <c r="GW79" s="239"/>
      <c r="GX79" s="245">
        <f t="shared" ref="GX79" si="298">GX78/FX78-1</f>
        <v>-1.1570247933884281E-2</v>
      </c>
      <c r="GY79" s="242"/>
      <c r="GZ79" s="238">
        <f t="shared" ref="GZ79" si="299">GZ78/FZ78-1</f>
        <v>0.1095890410958904</v>
      </c>
      <c r="HA79" s="242"/>
      <c r="HB79" s="238">
        <f t="shared" ref="HB79" si="300">HB78/GB78-1</f>
        <v>0.19743863393810024</v>
      </c>
      <c r="HC79" s="242"/>
      <c r="HD79" s="238">
        <f t="shared" ref="HD79" si="301">HD78/GD78-1</f>
        <v>0.17640449438202244</v>
      </c>
      <c r="HE79" s="242"/>
      <c r="HF79" s="238">
        <f t="shared" ref="HF79" si="302">HF78/GF78-1</f>
        <v>0.14330218068535827</v>
      </c>
      <c r="HG79" s="242"/>
      <c r="HH79" s="238">
        <f t="shared" ref="HH79" si="303">HH78/GH78-1</f>
        <v>0.10038610038610041</v>
      </c>
      <c r="HI79" s="242"/>
      <c r="HJ79" s="238">
        <f t="shared" ref="HJ79" si="304">HJ78/GJ78-1</f>
        <v>-2.8197381671701938E-2</v>
      </c>
      <c r="HK79" s="242"/>
      <c r="HL79" s="238">
        <f t="shared" ref="HL79" si="305">HL78/GL78-1</f>
        <v>-8.7489063867016714E-3</v>
      </c>
      <c r="HM79" s="242"/>
      <c r="HN79" s="238">
        <f t="shared" ref="HN79" si="306">HN78/GN78-1</f>
        <v>9.6014492753623282E-2</v>
      </c>
      <c r="HO79" s="242"/>
      <c r="HP79" s="238">
        <f t="shared" ref="HP79" si="307">HP78/GP78-1</f>
        <v>7.2340425531914887E-2</v>
      </c>
      <c r="HQ79" s="240"/>
      <c r="HR79" s="70">
        <f>HR78/(FT78+FV78+FX78+FZ78+GB78+GD78+GF78+GH78+GJ78+GL78+GN78+GP78)-1</f>
        <v>4.1592852191327134E-2</v>
      </c>
      <c r="HS79" s="71"/>
      <c r="HT79" s="238">
        <f t="shared" ref="HT79" si="308">HT78/GT78-1</f>
        <v>5.6896551724137989E-2</v>
      </c>
      <c r="HU79" s="242"/>
      <c r="HV79" s="238">
        <f t="shared" ref="HV79" si="309">HV78/GV78-1</f>
        <v>0.11753554502369679</v>
      </c>
      <c r="HW79" s="242"/>
      <c r="HX79" s="238">
        <f t="shared" ref="HX79" si="310">HX78/GX78-1</f>
        <v>6.6889632107023367E-2</v>
      </c>
      <c r="HY79" s="242"/>
      <c r="HZ79" s="238">
        <f t="shared" ref="HZ79" si="311">HZ78/GZ78-1</f>
        <v>5.555555555555558E-2</v>
      </c>
      <c r="IA79" s="242"/>
      <c r="IB79" s="238">
        <f t="shared" ref="IB79" si="312">IB78/HB78-1</f>
        <v>8.3778966131907273E-2</v>
      </c>
      <c r="IC79" s="242"/>
      <c r="ID79" s="238">
        <f t="shared" ref="ID79" si="313">ID78/HD78-1</f>
        <v>0.11652340019102203</v>
      </c>
      <c r="IE79" s="242"/>
      <c r="IF79" s="238">
        <f t="shared" ref="IF79" si="314">IF78/HF78-1</f>
        <v>2.4523160762942808E-2</v>
      </c>
      <c r="IG79" s="239"/>
      <c r="IH79" s="238">
        <f t="shared" ref="IH79" si="315">IH78/HH78-1</f>
        <v>3.1578947368421151E-2</v>
      </c>
      <c r="II79" s="242"/>
      <c r="IJ79" s="238">
        <f t="shared" ref="IJ79" si="316">IJ78/HJ78-1</f>
        <v>0.1077720207253885</v>
      </c>
      <c r="IK79" s="242"/>
      <c r="IL79" s="238">
        <f t="shared" ref="IL79" si="317">IL78/HL78-1</f>
        <v>2.2947925860547169E-2</v>
      </c>
      <c r="IM79" s="242"/>
      <c r="IN79" s="238">
        <f>IN78/HN78-1</f>
        <v>-9.91735537190086E-3</v>
      </c>
      <c r="IO79" s="239"/>
      <c r="IP79" s="238">
        <f>IP78/HP78-1</f>
        <v>1.6666666666666607E-2</v>
      </c>
      <c r="IQ79" s="240"/>
      <c r="IR79" s="70">
        <f>IR78/(SUM(GT78:HQ78))-1</f>
        <v>5.5535014419877182E-2</v>
      </c>
      <c r="IS79" s="71"/>
      <c r="IT79" s="241">
        <f>IT78/HT78-1</f>
        <v>4.0783034257748874E-2</v>
      </c>
      <c r="IU79" s="237"/>
      <c r="IV79" s="235">
        <f>IV78/HV78-1</f>
        <v>-2.120441051738764E-2</v>
      </c>
      <c r="IW79" s="237"/>
      <c r="IX79" s="235">
        <f>IX78/HX78-1</f>
        <v>5.9561128526645746E-2</v>
      </c>
      <c r="IY79" s="237"/>
      <c r="IZ79" s="235">
        <f>IZ78/HZ78-1</f>
        <v>5.597326649958223E-2</v>
      </c>
      <c r="JA79" s="237"/>
      <c r="JB79" s="235">
        <f>JB78/IB78-1</f>
        <v>-6.3322368421052655E-2</v>
      </c>
      <c r="JC79" s="237"/>
      <c r="JD79" s="235">
        <f>JD78/ID78-1</f>
        <v>-0.11633875106929004</v>
      </c>
      <c r="JE79" s="237"/>
      <c r="JF79" s="235">
        <f>JF78/IF78-1</f>
        <v>-2.0390070921985859E-2</v>
      </c>
      <c r="JG79" s="237"/>
      <c r="JH79" s="235">
        <f>JH78/IH78-1</f>
        <v>-8.418367346938771E-2</v>
      </c>
      <c r="JI79" s="236"/>
      <c r="JJ79" s="235">
        <f>JJ78/IJ78-1</f>
        <v>-2.5257249766136525E-2</v>
      </c>
      <c r="JK79" s="236"/>
      <c r="JL79" s="235">
        <f t="shared" ref="JL79" si="318">JL78/IL78-1</f>
        <v>-8.3692838654012114E-2</v>
      </c>
      <c r="JM79" s="236"/>
      <c r="JN79" s="235">
        <f t="shared" ref="JN79" si="319">JN78/IN78-1</f>
        <v>-0.29382303839732893</v>
      </c>
      <c r="JO79" s="236"/>
      <c r="JP79" s="235">
        <f t="shared" ref="JP79" si="320">JP78/IP78-1</f>
        <v>-0.32396565183450432</v>
      </c>
      <c r="JQ79" s="236"/>
      <c r="JR79" s="70">
        <f>JR78/(SUM(HT78:IQ78))-1</f>
        <v>-7.4120779038811868E-2</v>
      </c>
      <c r="JS79" s="71"/>
    </row>
    <row r="80" spans="2:279" ht="16.5" thickTop="1">
      <c r="B80" s="111" t="s">
        <v>115</v>
      </c>
      <c r="C80" s="112"/>
      <c r="D80" s="112"/>
      <c r="E80" s="113"/>
      <c r="F80" s="200">
        <v>16618</v>
      </c>
      <c r="G80" s="205"/>
      <c r="H80" s="205">
        <v>17476</v>
      </c>
      <c r="I80" s="230"/>
      <c r="J80" s="205">
        <v>17238</v>
      </c>
      <c r="K80" s="230"/>
      <c r="L80" s="205">
        <v>19225</v>
      </c>
      <c r="M80" s="199"/>
      <c r="N80" s="205">
        <v>20914</v>
      </c>
      <c r="O80" s="230"/>
      <c r="P80" s="205">
        <v>20786</v>
      </c>
      <c r="Q80" s="231"/>
      <c r="R80" s="201"/>
      <c r="S80" s="200"/>
      <c r="T80" s="205">
        <v>19088</v>
      </c>
      <c r="U80" s="230"/>
      <c r="V80" s="205">
        <v>17617</v>
      </c>
      <c r="W80" s="230"/>
      <c r="X80" s="205">
        <v>19290</v>
      </c>
      <c r="Y80" s="230"/>
      <c r="Z80" s="205">
        <v>19066</v>
      </c>
      <c r="AA80" s="199"/>
      <c r="AB80" s="205">
        <v>18016</v>
      </c>
      <c r="AC80" s="199"/>
      <c r="AD80" s="205">
        <v>15512</v>
      </c>
      <c r="AE80" s="199"/>
      <c r="AF80" s="199">
        <v>17890</v>
      </c>
      <c r="AG80" s="200"/>
      <c r="AH80" s="200">
        <v>17635</v>
      </c>
      <c r="AI80" s="205"/>
      <c r="AJ80" s="205">
        <v>19825</v>
      </c>
      <c r="AK80" s="224"/>
      <c r="AL80" s="205">
        <v>22037</v>
      </c>
      <c r="AM80" s="229"/>
      <c r="AN80" s="230">
        <v>21773</v>
      </c>
      <c r="AO80" s="229"/>
      <c r="AP80" s="230">
        <v>21771</v>
      </c>
      <c r="AQ80" s="225"/>
      <c r="AR80" s="201">
        <f>19088+V80+X80+Z80+AB80+AD80+AF80+AH80+AJ80+AL80+AN80+AP80</f>
        <v>229520</v>
      </c>
      <c r="AS80" s="200"/>
      <c r="AT80" s="230">
        <v>19229</v>
      </c>
      <c r="AU80" s="229"/>
      <c r="AV80" s="205">
        <v>18657</v>
      </c>
      <c r="AW80" s="229"/>
      <c r="AX80" s="205">
        <v>19894</v>
      </c>
      <c r="AY80" s="229"/>
      <c r="AZ80" s="205">
        <v>19265</v>
      </c>
      <c r="BA80" s="229"/>
      <c r="BB80" s="205">
        <v>19956</v>
      </c>
      <c r="BC80" s="229"/>
      <c r="BD80" s="230">
        <v>15420</v>
      </c>
      <c r="BE80" s="229"/>
      <c r="BF80" s="205">
        <v>17596</v>
      </c>
      <c r="BG80" s="229"/>
      <c r="BH80" s="205">
        <v>17800</v>
      </c>
      <c r="BI80" s="229"/>
      <c r="BJ80" s="230">
        <v>15286</v>
      </c>
      <c r="BK80" s="224"/>
      <c r="BL80" s="205">
        <v>17735.075000000001</v>
      </c>
      <c r="BM80" s="224"/>
      <c r="BN80" s="203">
        <v>18237.550999999999</v>
      </c>
      <c r="BO80" s="200"/>
      <c r="BP80" s="230">
        <v>15900</v>
      </c>
      <c r="BQ80" s="225"/>
      <c r="BR80" s="201">
        <v>214976</v>
      </c>
      <c r="BS80" s="202"/>
      <c r="BT80" s="230">
        <v>17188</v>
      </c>
      <c r="BU80" s="229"/>
      <c r="BV80" s="205">
        <v>17509</v>
      </c>
      <c r="BW80" s="229"/>
      <c r="BX80" s="230">
        <v>17359</v>
      </c>
      <c r="BY80" s="229"/>
      <c r="BZ80" s="205">
        <v>15401</v>
      </c>
      <c r="CA80" s="229"/>
      <c r="CB80" s="205">
        <v>15414</v>
      </c>
      <c r="CC80" s="229"/>
      <c r="CD80" s="205">
        <v>14571</v>
      </c>
      <c r="CE80" s="229"/>
      <c r="CF80" s="205">
        <v>17215</v>
      </c>
      <c r="CG80" s="229"/>
      <c r="CH80" s="205">
        <v>17456</v>
      </c>
      <c r="CI80" s="229"/>
      <c r="CJ80" s="205">
        <v>18663</v>
      </c>
      <c r="CK80" s="229"/>
      <c r="CL80" s="205">
        <v>19312</v>
      </c>
      <c r="CM80" s="229"/>
      <c r="CN80" s="230">
        <v>19333</v>
      </c>
      <c r="CO80" s="224"/>
      <c r="CP80" s="205">
        <v>20486</v>
      </c>
      <c r="CQ80" s="225"/>
      <c r="CR80" s="233">
        <v>209908</v>
      </c>
      <c r="CS80" s="234"/>
      <c r="CT80" s="232">
        <v>22313</v>
      </c>
      <c r="CU80" s="229"/>
      <c r="CV80" s="230">
        <v>20385</v>
      </c>
      <c r="CW80" s="224"/>
      <c r="CX80" s="205">
        <v>21198</v>
      </c>
      <c r="CY80" s="229"/>
      <c r="CZ80" s="230">
        <v>19879</v>
      </c>
      <c r="DA80" s="224"/>
      <c r="DB80" s="205">
        <v>20532</v>
      </c>
      <c r="DC80" s="229"/>
      <c r="DD80" s="230">
        <v>18362.599999999999</v>
      </c>
      <c r="DE80" s="224"/>
      <c r="DF80" s="205">
        <v>20751</v>
      </c>
      <c r="DG80" s="224"/>
      <c r="DH80" s="205">
        <v>20025</v>
      </c>
      <c r="DI80" s="224"/>
      <c r="DJ80" s="205">
        <v>18432</v>
      </c>
      <c r="DK80" s="224"/>
      <c r="DL80" s="205">
        <v>21352.5</v>
      </c>
      <c r="DM80" s="224"/>
      <c r="DN80" s="205">
        <v>19856</v>
      </c>
      <c r="DO80" s="224"/>
      <c r="DP80" s="205">
        <v>21599</v>
      </c>
      <c r="DQ80" s="225"/>
      <c r="DR80" s="226">
        <v>244684</v>
      </c>
      <c r="DS80" s="227"/>
      <c r="DT80" s="232">
        <v>20239</v>
      </c>
      <c r="DU80" s="229"/>
      <c r="DV80" s="230">
        <v>19700</v>
      </c>
      <c r="DW80" s="224"/>
      <c r="DX80" s="205">
        <v>21992</v>
      </c>
      <c r="DY80" s="224"/>
      <c r="DZ80" s="205">
        <v>21570</v>
      </c>
      <c r="EA80" s="224"/>
      <c r="EB80" s="205">
        <v>22569</v>
      </c>
      <c r="EC80" s="224"/>
      <c r="ED80" s="205">
        <v>19835</v>
      </c>
      <c r="EE80" s="224"/>
      <c r="EF80" s="205">
        <v>22284</v>
      </c>
      <c r="EG80" s="224"/>
      <c r="EH80" s="205">
        <v>21940</v>
      </c>
      <c r="EI80" s="224"/>
      <c r="EJ80" s="205">
        <v>22212</v>
      </c>
      <c r="EK80" s="230"/>
      <c r="EL80" s="205">
        <v>21564</v>
      </c>
      <c r="EM80" s="199"/>
      <c r="EN80" s="230">
        <v>20949</v>
      </c>
      <c r="EO80" s="230"/>
      <c r="EP80" s="205">
        <v>21214</v>
      </c>
      <c r="EQ80" s="231"/>
      <c r="ER80" s="226">
        <v>256068</v>
      </c>
      <c r="ES80" s="227"/>
      <c r="ET80" s="230">
        <v>21279</v>
      </c>
      <c r="EU80" s="230"/>
      <c r="EV80" s="205">
        <v>19829</v>
      </c>
      <c r="EW80" s="230"/>
      <c r="EX80" s="205">
        <v>20680</v>
      </c>
      <c r="EY80" s="230"/>
      <c r="EZ80" s="205">
        <v>20835</v>
      </c>
      <c r="FA80" s="230"/>
      <c r="FB80" s="205">
        <v>21334</v>
      </c>
      <c r="FC80" s="230"/>
      <c r="FD80" s="205">
        <v>20477</v>
      </c>
      <c r="FE80" s="230"/>
      <c r="FF80" s="205">
        <v>21755</v>
      </c>
      <c r="FG80" s="230"/>
      <c r="FH80" s="205">
        <v>22492</v>
      </c>
      <c r="FI80" s="230"/>
      <c r="FJ80" s="205">
        <v>19984</v>
      </c>
      <c r="FK80" s="199"/>
      <c r="FL80" s="230">
        <v>22943</v>
      </c>
      <c r="FM80" s="230"/>
      <c r="FN80" s="205">
        <v>23194</v>
      </c>
      <c r="FO80" s="230"/>
      <c r="FP80" s="205">
        <v>23195</v>
      </c>
      <c r="FQ80" s="231"/>
      <c r="FR80" s="226">
        <f>SUM(ET80:FQ80)</f>
        <v>257997</v>
      </c>
      <c r="FS80" s="227"/>
      <c r="FT80" s="232">
        <v>22527</v>
      </c>
      <c r="FU80" s="224"/>
      <c r="FV80" s="205">
        <v>21615</v>
      </c>
      <c r="FW80" s="229"/>
      <c r="FX80" s="205">
        <v>23112</v>
      </c>
      <c r="FY80" s="224"/>
      <c r="FZ80" s="205">
        <v>22782</v>
      </c>
      <c r="GA80" s="224"/>
      <c r="GB80" s="205">
        <v>19977</v>
      </c>
      <c r="GC80" s="224"/>
      <c r="GD80" s="205">
        <v>17467</v>
      </c>
      <c r="GE80" s="224"/>
      <c r="GF80" s="205">
        <v>20070</v>
      </c>
      <c r="GG80" s="224"/>
      <c r="GH80" s="205">
        <v>20061</v>
      </c>
      <c r="GI80" s="224"/>
      <c r="GJ80" s="205">
        <v>18831</v>
      </c>
      <c r="GK80" s="224"/>
      <c r="GL80" s="205">
        <v>23933</v>
      </c>
      <c r="GM80" s="229"/>
      <c r="GN80" s="205">
        <v>23997</v>
      </c>
      <c r="GO80" s="224"/>
      <c r="GP80" s="205">
        <v>25957</v>
      </c>
      <c r="GQ80" s="225"/>
      <c r="GR80" s="226">
        <f>FT80+FV80+FX80+FZ80+GB80+GD80+GF80+GH80+GJ80+GL80+GN80+GP80</f>
        <v>260329</v>
      </c>
      <c r="GS80" s="227"/>
      <c r="GT80" s="205">
        <v>24726.2</v>
      </c>
      <c r="GU80" s="224"/>
      <c r="GV80" s="205">
        <v>22203.9</v>
      </c>
      <c r="GW80" s="229"/>
      <c r="GX80" s="230">
        <v>23928.5</v>
      </c>
      <c r="GY80" s="224"/>
      <c r="GZ80" s="205">
        <v>25739.4</v>
      </c>
      <c r="HA80" s="224"/>
      <c r="HB80" s="205">
        <v>24183.599999999999</v>
      </c>
      <c r="HC80" s="224"/>
      <c r="HD80" s="205">
        <v>24737</v>
      </c>
      <c r="HE80" s="224"/>
      <c r="HF80" s="205">
        <v>24122</v>
      </c>
      <c r="HG80" s="224"/>
      <c r="HH80" s="205">
        <v>24085</v>
      </c>
      <c r="HI80" s="224"/>
      <c r="HJ80" s="205">
        <v>19881</v>
      </c>
      <c r="HK80" s="224"/>
      <c r="HL80" s="205">
        <v>24319</v>
      </c>
      <c r="HM80" s="224"/>
      <c r="HN80" s="205">
        <v>25613.15</v>
      </c>
      <c r="HO80" s="224"/>
      <c r="HP80" s="205">
        <v>25164</v>
      </c>
      <c r="HQ80" s="225"/>
      <c r="HR80" s="226">
        <f>GT80+GV80+GX80+GZ80+HB80+HD80+HF80+HH80+HJ80+HL80+HN80+HP80</f>
        <v>288702.75</v>
      </c>
      <c r="HS80" s="227"/>
      <c r="HT80" s="205">
        <v>23889</v>
      </c>
      <c r="HU80" s="224"/>
      <c r="HV80" s="205">
        <v>22804</v>
      </c>
      <c r="HW80" s="224"/>
      <c r="HX80" s="205">
        <v>23714</v>
      </c>
      <c r="HY80" s="224"/>
      <c r="HZ80" s="205">
        <v>23154</v>
      </c>
      <c r="IA80" s="224"/>
      <c r="IB80" s="205">
        <v>25136</v>
      </c>
      <c r="IC80" s="224"/>
      <c r="ID80" s="205">
        <v>25666</v>
      </c>
      <c r="IE80" s="224"/>
      <c r="IF80" s="205">
        <v>24148</v>
      </c>
      <c r="IG80" s="229"/>
      <c r="IH80" s="205">
        <v>26277</v>
      </c>
      <c r="II80" s="224"/>
      <c r="IJ80" s="205">
        <v>22873</v>
      </c>
      <c r="IK80" s="224"/>
      <c r="IL80" s="205">
        <v>24232</v>
      </c>
      <c r="IM80" s="224"/>
      <c r="IN80" s="205">
        <v>24678.400000000001</v>
      </c>
      <c r="IO80" s="229"/>
      <c r="IP80" s="205">
        <v>25599</v>
      </c>
      <c r="IQ80" s="225"/>
      <c r="IR80" s="226">
        <f>HT80+HV80+HX80+HZ80+IB80+ID80+IF80+IH80+IJ80+IL80+IN80+IP80</f>
        <v>292170.40000000002</v>
      </c>
      <c r="IS80" s="227"/>
      <c r="IT80" s="203">
        <v>25476</v>
      </c>
      <c r="IU80" s="228"/>
      <c r="IV80" s="200">
        <v>22493</v>
      </c>
      <c r="IW80" s="228"/>
      <c r="IX80" s="200">
        <v>25755</v>
      </c>
      <c r="IY80" s="228"/>
      <c r="IZ80" s="200">
        <v>24491</v>
      </c>
      <c r="JA80" s="228"/>
      <c r="JB80" s="200">
        <v>22909</v>
      </c>
      <c r="JC80" s="228"/>
      <c r="JD80" s="200">
        <v>22446</v>
      </c>
      <c r="JE80" s="228"/>
      <c r="JF80" s="200">
        <v>22145</v>
      </c>
      <c r="JG80" s="228"/>
      <c r="JH80" s="200">
        <v>23141</v>
      </c>
      <c r="JI80" s="223"/>
      <c r="JJ80" s="200">
        <v>21875</v>
      </c>
      <c r="JK80" s="223"/>
      <c r="JL80" s="200">
        <v>21728</v>
      </c>
      <c r="JM80" s="223"/>
      <c r="JN80" s="200">
        <v>15550</v>
      </c>
      <c r="JO80" s="223"/>
      <c r="JP80" s="200">
        <v>14706</v>
      </c>
      <c r="JQ80" s="223"/>
      <c r="JR80" s="226">
        <f>SUM(IT80:JQ80)</f>
        <v>262715</v>
      </c>
      <c r="JS80" s="227"/>
    </row>
    <row r="81" spans="2:279" ht="15.5" thickBot="1">
      <c r="B81" s="93" t="s">
        <v>110</v>
      </c>
      <c r="C81" s="94"/>
      <c r="D81" s="94"/>
      <c r="E81" s="95"/>
      <c r="F81" s="175">
        <v>-4.1000000000000002E-2</v>
      </c>
      <c r="G81" s="177"/>
      <c r="H81" s="79">
        <v>1.4E-2</v>
      </c>
      <c r="I81" s="78"/>
      <c r="J81" s="79">
        <v>3.7999999999999999E-2</v>
      </c>
      <c r="K81" s="78"/>
      <c r="L81" s="79">
        <v>2.1999999999999999E-2</v>
      </c>
      <c r="M81" s="80"/>
      <c r="N81" s="79">
        <v>9.2999999999999999E-2</v>
      </c>
      <c r="O81" s="78"/>
      <c r="P81" s="79">
        <v>0.10100000000000001</v>
      </c>
      <c r="Q81" s="88"/>
      <c r="R81" s="222"/>
      <c r="S81" s="175"/>
      <c r="T81" s="79">
        <v>8.6999999999999994E-2</v>
      </c>
      <c r="U81" s="78"/>
      <c r="V81" s="79">
        <v>3.9E-2</v>
      </c>
      <c r="W81" s="78"/>
      <c r="X81" s="79">
        <v>8.1000000000000003E-2</v>
      </c>
      <c r="Y81" s="78"/>
      <c r="Z81" s="79">
        <v>0.14599999999999999</v>
      </c>
      <c r="AA81" s="80"/>
      <c r="AB81" s="79">
        <v>4.3999999999999997E-2</v>
      </c>
      <c r="AC81" s="80"/>
      <c r="AD81" s="79">
        <v>4.0000000000000001E-3</v>
      </c>
      <c r="AE81" s="80"/>
      <c r="AF81" s="176">
        <v>7.6999999999999999E-2</v>
      </c>
      <c r="AG81" s="175"/>
      <c r="AH81" s="175">
        <v>8.9999999999999993E-3</v>
      </c>
      <c r="AI81" s="177"/>
      <c r="AJ81" s="49"/>
      <c r="AK81" s="50">
        <v>0.15</v>
      </c>
      <c r="AL81" s="49"/>
      <c r="AM81" s="51">
        <v>0.14599999999999999</v>
      </c>
      <c r="AN81" s="50"/>
      <c r="AO81" s="51">
        <v>4.1000000000000002E-2</v>
      </c>
      <c r="AP81" s="50"/>
      <c r="AQ81" s="52">
        <v>4.7E-2</v>
      </c>
      <c r="AR81" s="222">
        <v>7.2999999999999995E-2</v>
      </c>
      <c r="AS81" s="175"/>
      <c r="AT81" s="78">
        <v>7.0000000000000001E-3</v>
      </c>
      <c r="AU81" s="221"/>
      <c r="AV81" s="79">
        <v>5.8999999999999997E-2</v>
      </c>
      <c r="AW81" s="221"/>
      <c r="AX81" s="79">
        <v>3.1E-2</v>
      </c>
      <c r="AY81" s="221"/>
      <c r="AZ81" s="79">
        <v>0.01</v>
      </c>
      <c r="BA81" s="221"/>
      <c r="BB81" s="79">
        <v>0.10768206039076378</v>
      </c>
      <c r="BC81" s="221"/>
      <c r="BD81" s="78">
        <v>-6.0000000000000001E-3</v>
      </c>
      <c r="BE81" s="221"/>
      <c r="BF81" s="79">
        <v>-1.643376187814416E-2</v>
      </c>
      <c r="BG81" s="221"/>
      <c r="BH81" s="79">
        <v>9.3563935355827077E-3</v>
      </c>
      <c r="BI81" s="80"/>
      <c r="BJ81" s="78">
        <v>-0.22895334174022697</v>
      </c>
      <c r="BK81" s="78"/>
      <c r="BL81" s="79">
        <v>-0.20100000000000001</v>
      </c>
      <c r="BM81" s="78"/>
      <c r="BN81" s="217">
        <v>-0.16878125692775303</v>
      </c>
      <c r="BO81" s="218"/>
      <c r="BP81" s="76">
        <v>-0.27500000000000002</v>
      </c>
      <c r="BQ81" s="77"/>
      <c r="BR81" s="219">
        <v>-6.5000000000000002E-2</v>
      </c>
      <c r="BS81" s="220"/>
      <c r="BT81" s="76">
        <v>-0.106</v>
      </c>
      <c r="BU81" s="74"/>
      <c r="BV81" s="73">
        <v>-6.2E-2</v>
      </c>
      <c r="BW81" s="74"/>
      <c r="BX81" s="76">
        <v>-0.127</v>
      </c>
      <c r="BY81" s="74"/>
      <c r="BZ81" s="73">
        <v>-0.20100000000000001</v>
      </c>
      <c r="CA81" s="74"/>
      <c r="CB81" s="73">
        <v>-0.22800000000000001</v>
      </c>
      <c r="CC81" s="74"/>
      <c r="CD81" s="73">
        <v>-5.5E-2</v>
      </c>
      <c r="CE81" s="74"/>
      <c r="CF81" s="73">
        <v>-2.1999999999999999E-2</v>
      </c>
      <c r="CG81" s="74"/>
      <c r="CH81" s="73">
        <v>-1.9E-2</v>
      </c>
      <c r="CI81" s="74"/>
      <c r="CJ81" s="73">
        <v>0.221</v>
      </c>
      <c r="CK81" s="74"/>
      <c r="CL81" s="73">
        <v>6.5000000000000002E-2</v>
      </c>
      <c r="CM81" s="74"/>
      <c r="CN81" s="76">
        <v>1E-3</v>
      </c>
      <c r="CO81" s="76"/>
      <c r="CP81" s="73">
        <v>0.24299999999999999</v>
      </c>
      <c r="CQ81" s="77"/>
      <c r="CR81" s="215">
        <v>-3.3000000000000002E-2</v>
      </c>
      <c r="CS81" s="216"/>
      <c r="CT81" s="75">
        <v>0.29799999999999999</v>
      </c>
      <c r="CU81" s="74"/>
      <c r="CV81" s="76">
        <v>0.16400000000000001</v>
      </c>
      <c r="CW81" s="76"/>
      <c r="CX81" s="73">
        <v>0.221</v>
      </c>
      <c r="CY81" s="74"/>
      <c r="CZ81" s="76">
        <v>0.29099999999999998</v>
      </c>
      <c r="DA81" s="76"/>
      <c r="DB81" s="73">
        <v>0.33200000000000002</v>
      </c>
      <c r="DC81" s="74"/>
      <c r="DD81" s="76">
        <v>0.26</v>
      </c>
      <c r="DE81" s="76"/>
      <c r="DF81" s="73">
        <v>0.20499999999999999</v>
      </c>
      <c r="DG81" s="76"/>
      <c r="DH81" s="73">
        <v>0.14699999999999999</v>
      </c>
      <c r="DI81" s="76"/>
      <c r="DJ81" s="73">
        <v>-1.2E-2</v>
      </c>
      <c r="DK81" s="76"/>
      <c r="DL81" s="73">
        <v>0.106</v>
      </c>
      <c r="DM81" s="76"/>
      <c r="DN81" s="73">
        <v>2.7E-2</v>
      </c>
      <c r="DO81" s="76"/>
      <c r="DP81" s="73">
        <v>5.3999999999999999E-2</v>
      </c>
      <c r="DQ81" s="77"/>
      <c r="DR81" s="213">
        <v>0.16600000000000001</v>
      </c>
      <c r="DS81" s="214"/>
      <c r="DT81" s="75">
        <v>-9.2999999999999999E-2</v>
      </c>
      <c r="DU81" s="74"/>
      <c r="DV81" s="76">
        <v>-3.4000000000000002E-2</v>
      </c>
      <c r="DW81" s="76"/>
      <c r="DX81" s="73">
        <v>3.6999999999999998E-2</v>
      </c>
      <c r="DY81" s="76"/>
      <c r="DZ81" s="73">
        <v>8.5000000000000006E-2</v>
      </c>
      <c r="EA81" s="76"/>
      <c r="EB81" s="73">
        <v>9.9000000000000005E-2</v>
      </c>
      <c r="EC81" s="76"/>
      <c r="ED81" s="73">
        <v>0.08</v>
      </c>
      <c r="EE81" s="76"/>
      <c r="EF81" s="73">
        <v>7.3999999999999996E-2</v>
      </c>
      <c r="EG81" s="76"/>
      <c r="EH81" s="73">
        <v>9.6000000000000002E-2</v>
      </c>
      <c r="EI81" s="76"/>
      <c r="EJ81" s="73">
        <v>0.20509120107640055</v>
      </c>
      <c r="EK81" s="76"/>
      <c r="EL81" s="73">
        <v>1.2774751080217861E-2</v>
      </c>
      <c r="EM81" s="74"/>
      <c r="EN81" s="76">
        <v>5.6642792292948663E-2</v>
      </c>
      <c r="EO81" s="76"/>
      <c r="EP81" s="73">
        <v>-1.7816577639414244E-2</v>
      </c>
      <c r="EQ81" s="77"/>
      <c r="ER81" s="213">
        <v>4.6913741684013965E-2</v>
      </c>
      <c r="ES81" s="214"/>
      <c r="ET81" s="76">
        <v>5.1385938040416912E-2</v>
      </c>
      <c r="EU81" s="76"/>
      <c r="EV81" s="73">
        <v>6.5482233502538456E-3</v>
      </c>
      <c r="EW81" s="76"/>
      <c r="EX81" s="73">
        <v>-0.06</v>
      </c>
      <c r="EY81" s="76"/>
      <c r="EZ81" s="73">
        <v>-3.4075104311543813E-2</v>
      </c>
      <c r="FA81" s="76"/>
      <c r="FB81" s="73">
        <v>-1.9920807014235931E-2</v>
      </c>
      <c r="FC81" s="76"/>
      <c r="FD81" s="73">
        <v>3.23670279808419E-2</v>
      </c>
      <c r="FE81" s="76"/>
      <c r="FF81" s="73">
        <v>-2.3739005564530569E-2</v>
      </c>
      <c r="FG81" s="76"/>
      <c r="FH81" s="73">
        <v>2.5159525979945307E-2</v>
      </c>
      <c r="FI81" s="76"/>
      <c r="FJ81" s="73">
        <v>-0.1003061408247794</v>
      </c>
      <c r="FK81" s="74"/>
      <c r="FL81" s="76">
        <v>6.0285661287330816E-2</v>
      </c>
      <c r="FM81" s="76"/>
      <c r="FN81" s="73">
        <v>0.1037758365554442</v>
      </c>
      <c r="FO81" s="76"/>
      <c r="FP81" s="73">
        <v>9.036485339869893E-2</v>
      </c>
      <c r="FQ81" s="77"/>
      <c r="FR81" s="213">
        <v>6.6974397425683119E-3</v>
      </c>
      <c r="FS81" s="214"/>
      <c r="FT81" s="75">
        <f>FT80/ET80-1</f>
        <v>5.8649372620893869E-2</v>
      </c>
      <c r="FU81" s="76"/>
      <c r="FV81" s="73">
        <f>FV80/EV80-1</f>
        <v>9.007009934943766E-2</v>
      </c>
      <c r="FW81" s="74"/>
      <c r="FX81" s="73">
        <f>FX80/EX80-1</f>
        <v>0.11760154738878148</v>
      </c>
      <c r="FY81" s="76"/>
      <c r="FZ81" s="73">
        <v>9.3448524118070475E-2</v>
      </c>
      <c r="GA81" s="76"/>
      <c r="GB81" s="73">
        <f>GB80/FB80-1</f>
        <v>-6.360738726914783E-2</v>
      </c>
      <c r="GC81" s="211"/>
      <c r="GD81" s="73">
        <f>GD80/FD80-1</f>
        <v>-0.14699418860184599</v>
      </c>
      <c r="GE81" s="211"/>
      <c r="GF81" s="73">
        <f>GF80/FF80-1</f>
        <v>-7.7453458974948264E-2</v>
      </c>
      <c r="GG81" s="211"/>
      <c r="GH81" s="73">
        <f>GH80/FH80-1</f>
        <v>-0.1080828739107238</v>
      </c>
      <c r="GI81" s="211"/>
      <c r="GJ81" s="73">
        <f>GJ80/FJ80-1</f>
        <v>-5.7696156925540421E-2</v>
      </c>
      <c r="GK81" s="211"/>
      <c r="GL81" s="73">
        <f>GL80/FL80-1</f>
        <v>4.3150416248964873E-2</v>
      </c>
      <c r="GM81" s="210"/>
      <c r="GN81" s="73">
        <f>GN80/FN80-1</f>
        <v>3.4621022678278823E-2</v>
      </c>
      <c r="GO81" s="211"/>
      <c r="GP81" s="73">
        <f>GP80/FP80-1</f>
        <v>0.11907738736796714</v>
      </c>
      <c r="GQ81" s="212"/>
      <c r="GR81" s="213">
        <f>(GR80/(ET80+EV80+EX80+EZ80+FB80+FD80+FF80+FH80+FJ80+FL80+FN80+FP80))-1</f>
        <v>9.0388647930015331E-3</v>
      </c>
      <c r="GS81" s="214"/>
      <c r="GT81" s="73">
        <f>GT80/FT80-1</f>
        <v>9.7625072135659519E-2</v>
      </c>
      <c r="GU81" s="211"/>
      <c r="GV81" s="73">
        <f t="shared" ref="GV81" si="321">GV80/FV80-1</f>
        <v>2.7244968771686473E-2</v>
      </c>
      <c r="GW81" s="210"/>
      <c r="GX81" s="76">
        <f t="shared" ref="GX81" si="322">GX80/FX80-1</f>
        <v>3.5327968155070888E-2</v>
      </c>
      <c r="GY81" s="211"/>
      <c r="GZ81" s="73">
        <f t="shared" ref="GZ81" si="323">GZ80/FZ80-1</f>
        <v>0.1298130102712669</v>
      </c>
      <c r="HA81" s="211"/>
      <c r="HB81" s="73">
        <f t="shared" ref="HB81" si="324">HB80/GB80-1</f>
        <v>0.21057215798167883</v>
      </c>
      <c r="HC81" s="211"/>
      <c r="HD81" s="73">
        <f t="shared" ref="HD81" si="325">HD80/GD80-1</f>
        <v>0.4162134310413923</v>
      </c>
      <c r="HE81" s="211"/>
      <c r="HF81" s="73">
        <f t="shared" ref="HF81" si="326">HF80/GF80-1</f>
        <v>0.20189337319382172</v>
      </c>
      <c r="HG81" s="211"/>
      <c r="HH81" s="73">
        <f t="shared" ref="HH81" si="327">HH80/GH80-1</f>
        <v>0.20058820597178606</v>
      </c>
      <c r="HI81" s="211"/>
      <c r="HJ81" s="73">
        <f t="shared" ref="HJ81" si="328">HJ80/GJ80-1</f>
        <v>5.5759120599012224E-2</v>
      </c>
      <c r="HK81" s="211"/>
      <c r="HL81" s="73">
        <f t="shared" ref="HL81" si="329">HL80/GL80-1</f>
        <v>1.6128358333681536E-2</v>
      </c>
      <c r="HM81" s="211"/>
      <c r="HN81" s="73">
        <f>HN80/GN80-1</f>
        <v>6.7348001833562599E-2</v>
      </c>
      <c r="HO81" s="211"/>
      <c r="HP81" s="73">
        <f t="shared" ref="HP81" si="330">HP80/GP80-1</f>
        <v>-3.0550525869707634E-2</v>
      </c>
      <c r="HQ81" s="212"/>
      <c r="HR81" s="70">
        <f>HR80/(FT80+FV80+FX80+FZ80+GB80+GD80+GF80+GH80+GJ80+GL80+GN80+GP80)-1</f>
        <v>0.10899189103019635</v>
      </c>
      <c r="HS81" s="71"/>
      <c r="HT81" s="73">
        <f t="shared" ref="HT81" si="331">HT80/GT80-1</f>
        <v>-3.3858821816534768E-2</v>
      </c>
      <c r="HU81" s="211"/>
      <c r="HV81" s="73">
        <f t="shared" ref="HV81" si="332">HV80/GV80-1</f>
        <v>2.7026783583064207E-2</v>
      </c>
      <c r="HW81" s="211"/>
      <c r="HX81" s="73">
        <f t="shared" ref="HX81" si="333">HX80/GX80-1</f>
        <v>-8.9642058633010446E-3</v>
      </c>
      <c r="HY81" s="211"/>
      <c r="HZ81" s="73">
        <f t="shared" ref="HZ81" si="334">HZ80/GZ80-1</f>
        <v>-0.10044523182358567</v>
      </c>
      <c r="IA81" s="211"/>
      <c r="IB81" s="73">
        <f t="shared" ref="IB81" si="335">IB80/HB80-1</f>
        <v>3.9382060569973065E-2</v>
      </c>
      <c r="IC81" s="211"/>
      <c r="ID81" s="73">
        <f t="shared" ref="ID81" si="336">ID80/HD80-1</f>
        <v>3.7555079435663163E-2</v>
      </c>
      <c r="IE81" s="211"/>
      <c r="IF81" s="73">
        <f t="shared" ref="IF81" si="337">IF80/HF80-1</f>
        <v>1.0778542409419778E-3</v>
      </c>
      <c r="IG81" s="210"/>
      <c r="IH81" s="73">
        <f t="shared" ref="IH81" si="338">IH80/HH80-1</f>
        <v>9.1011002698775156E-2</v>
      </c>
      <c r="II81" s="211"/>
      <c r="IJ81" s="73">
        <f t="shared" ref="IJ81" si="339">IJ80/HJ80-1</f>
        <v>0.15049544791509484</v>
      </c>
      <c r="IK81" s="211"/>
      <c r="IL81" s="73">
        <f t="shared" ref="IL81" si="340">IL80/HL80-1</f>
        <v>-3.577449730663318E-3</v>
      </c>
      <c r="IM81" s="211"/>
      <c r="IN81" s="73">
        <f>IN80/HN80-1</f>
        <v>-3.6494925458211869E-2</v>
      </c>
      <c r="IO81" s="210"/>
      <c r="IP81" s="73">
        <f>IP80/HP80-1</f>
        <v>1.7286599904625666E-2</v>
      </c>
      <c r="IQ81" s="212"/>
      <c r="IR81" s="70">
        <f>IR80/(SUM(GT80:HQ80))-1</f>
        <v>1.2011142948932907E-2</v>
      </c>
      <c r="IS81" s="71"/>
      <c r="IT81" s="172">
        <f>IT80/HT80-1</f>
        <v>6.6432249152329481E-2</v>
      </c>
      <c r="IU81" s="209"/>
      <c r="IV81" s="173">
        <f>IV80/HV80-1</f>
        <v>-1.363795825293812E-2</v>
      </c>
      <c r="IW81" s="209"/>
      <c r="IX81" s="173">
        <f>IX80/HX80-1</f>
        <v>8.6067302015687019E-2</v>
      </c>
      <c r="IY81" s="209"/>
      <c r="IZ81" s="173">
        <f>IZ80/HZ80-1</f>
        <v>5.7743802366761576E-2</v>
      </c>
      <c r="JA81" s="209"/>
      <c r="JB81" s="173">
        <f>JB80/IB80-1</f>
        <v>-8.8598026734563962E-2</v>
      </c>
      <c r="JC81" s="209"/>
      <c r="JD81" s="173">
        <f>JD80/ID80-1</f>
        <v>-0.1254578040988078</v>
      </c>
      <c r="JE81" s="209"/>
      <c r="JF81" s="173">
        <f>JF80/IF80-1</f>
        <v>-8.2946827894649688E-2</v>
      </c>
      <c r="JG81" s="209"/>
      <c r="JH81" s="173">
        <f>JH80/IH80-1</f>
        <v>-0.11934391292765534</v>
      </c>
      <c r="JI81" s="208"/>
      <c r="JJ81" s="173">
        <f>JJ80/IJ80-1</f>
        <v>-4.3632230140340122E-2</v>
      </c>
      <c r="JK81" s="208"/>
      <c r="JL81" s="173">
        <f t="shared" ref="JL81" si="341">JL80/IL80-1</f>
        <v>-0.10333443380653684</v>
      </c>
      <c r="JM81" s="208"/>
      <c r="JN81" s="173">
        <f t="shared" ref="JN81" si="342">JN80/IN80-1</f>
        <v>-0.36989432053941917</v>
      </c>
      <c r="JO81" s="208"/>
      <c r="JP81" s="173">
        <f t="shared" ref="JP81" si="343">JP80/IP80-1</f>
        <v>-0.42552443454822453</v>
      </c>
      <c r="JQ81" s="208"/>
      <c r="JR81" s="70">
        <f>JR80/(SUM(HT80:IQ80))-1</f>
        <v>-0.10081582528551836</v>
      </c>
      <c r="JS81" s="71"/>
    </row>
    <row r="82" spans="2:279">
      <c r="B82" s="72" t="s">
        <v>105</v>
      </c>
      <c r="C82" s="72"/>
      <c r="D82" s="1" t="s">
        <v>116</v>
      </c>
    </row>
    <row r="83" spans="2:279">
      <c r="B83" s="72" t="s">
        <v>71</v>
      </c>
      <c r="C83" s="72"/>
      <c r="D83" s="16" t="s">
        <v>117</v>
      </c>
      <c r="CW83" s="12"/>
    </row>
    <row r="84" spans="2:279">
      <c r="B84" s="25"/>
      <c r="C84" s="25"/>
      <c r="D84" s="16"/>
      <c r="CW84" s="12"/>
    </row>
    <row r="85" spans="2:279">
      <c r="B85" s="25"/>
      <c r="C85" s="25"/>
      <c r="D85" s="16"/>
      <c r="CW85" s="12"/>
    </row>
    <row r="86" spans="2:279" ht="16">
      <c r="B86" s="6" t="s">
        <v>118</v>
      </c>
      <c r="DG86" s="7"/>
    </row>
    <row r="87" spans="2:279" ht="16.5" thickBot="1">
      <c r="B87" s="6"/>
      <c r="AS87" s="7" t="s">
        <v>119</v>
      </c>
      <c r="DI87" s="35"/>
      <c r="EA87" s="7"/>
      <c r="JQ87" s="7"/>
      <c r="JS87" s="7"/>
    </row>
    <row r="88" spans="2:279" ht="15.5" thickBot="1">
      <c r="B88" s="156"/>
      <c r="C88" s="157"/>
      <c r="D88" s="157"/>
      <c r="E88" s="158"/>
      <c r="F88" s="151">
        <v>41456</v>
      </c>
      <c r="G88" s="150"/>
      <c r="H88" s="151">
        <v>41487</v>
      </c>
      <c r="I88" s="150"/>
      <c r="J88" s="151">
        <v>41518</v>
      </c>
      <c r="K88" s="150"/>
      <c r="L88" s="151">
        <v>41548</v>
      </c>
      <c r="M88" s="152"/>
      <c r="N88" s="151">
        <v>41579</v>
      </c>
      <c r="O88" s="150"/>
      <c r="P88" s="151">
        <v>41609</v>
      </c>
      <c r="Q88" s="153"/>
      <c r="R88" s="207" t="s">
        <v>81</v>
      </c>
      <c r="S88" s="155"/>
      <c r="T88" s="151">
        <v>41670</v>
      </c>
      <c r="U88" s="150"/>
      <c r="V88" s="151">
        <v>41671</v>
      </c>
      <c r="W88" s="150"/>
      <c r="X88" s="151">
        <v>41699</v>
      </c>
      <c r="Y88" s="150"/>
      <c r="Z88" s="151">
        <v>41730</v>
      </c>
      <c r="AA88" s="152"/>
      <c r="AB88" s="151">
        <v>41760</v>
      </c>
      <c r="AC88" s="152"/>
      <c r="AD88" s="151">
        <v>41791</v>
      </c>
      <c r="AE88" s="152"/>
      <c r="AF88" s="150">
        <v>41821</v>
      </c>
      <c r="AG88" s="150"/>
      <c r="AH88" s="151">
        <v>41853</v>
      </c>
      <c r="AI88" s="150"/>
      <c r="AJ88" s="151">
        <v>41883</v>
      </c>
      <c r="AK88" s="150"/>
      <c r="AL88" s="151">
        <v>41914</v>
      </c>
      <c r="AM88" s="152"/>
      <c r="AN88" s="150">
        <v>41946</v>
      </c>
      <c r="AO88" s="152"/>
      <c r="AP88" s="150">
        <v>41977</v>
      </c>
      <c r="AQ88" s="153"/>
      <c r="AR88" s="207" t="s">
        <v>81</v>
      </c>
      <c r="AS88" s="155"/>
      <c r="AT88" s="150">
        <v>42008</v>
      </c>
      <c r="AU88" s="152"/>
      <c r="AV88" s="151">
        <v>42040</v>
      </c>
      <c r="AW88" s="152"/>
      <c r="AX88" s="151">
        <v>42072</v>
      </c>
      <c r="AY88" s="152"/>
      <c r="AZ88" s="151">
        <v>42104</v>
      </c>
      <c r="BA88" s="152"/>
      <c r="BB88" s="151">
        <v>42136</v>
      </c>
      <c r="BC88" s="152"/>
      <c r="BD88" s="151">
        <v>42156</v>
      </c>
      <c r="BE88" s="152"/>
      <c r="BF88" s="151">
        <v>42186</v>
      </c>
      <c r="BG88" s="152"/>
      <c r="BH88" s="150">
        <v>42238</v>
      </c>
      <c r="BI88" s="152"/>
      <c r="BJ88" s="150">
        <v>42270</v>
      </c>
      <c r="BK88" s="150"/>
      <c r="BL88" s="151">
        <v>42290</v>
      </c>
      <c r="BM88" s="150"/>
      <c r="BN88" s="148">
        <v>42322</v>
      </c>
      <c r="BO88" s="144"/>
      <c r="BP88" s="143">
        <v>42353</v>
      </c>
      <c r="BQ88" s="144"/>
      <c r="BR88" s="145" t="s">
        <v>82</v>
      </c>
      <c r="BS88" s="146"/>
      <c r="BT88" s="147">
        <v>42385</v>
      </c>
      <c r="BU88" s="144"/>
      <c r="BV88" s="147">
        <v>42417</v>
      </c>
      <c r="BW88" s="144"/>
      <c r="BX88" s="147">
        <v>42460</v>
      </c>
      <c r="BY88" s="144"/>
      <c r="BZ88" s="147">
        <v>42461</v>
      </c>
      <c r="CA88" s="144"/>
      <c r="CB88" s="147">
        <v>42492</v>
      </c>
      <c r="CC88" s="144"/>
      <c r="CD88" s="147">
        <v>42524</v>
      </c>
      <c r="CE88" s="144"/>
      <c r="CF88" s="147">
        <v>42555</v>
      </c>
      <c r="CG88" s="144"/>
      <c r="CH88" s="147">
        <v>42587</v>
      </c>
      <c r="CI88" s="144"/>
      <c r="CJ88" s="147">
        <v>42619</v>
      </c>
      <c r="CK88" s="144"/>
      <c r="CL88" s="143">
        <v>42649</v>
      </c>
      <c r="CM88" s="147"/>
      <c r="CN88" s="143">
        <v>42680</v>
      </c>
      <c r="CO88" s="144"/>
      <c r="CP88" s="143">
        <v>42710</v>
      </c>
      <c r="CQ88" s="149"/>
      <c r="CR88" s="145" t="s">
        <v>26</v>
      </c>
      <c r="CS88" s="206"/>
      <c r="CT88" s="148">
        <v>42741</v>
      </c>
      <c r="CU88" s="144"/>
      <c r="CV88" s="143">
        <v>42773</v>
      </c>
      <c r="CW88" s="144"/>
      <c r="CX88" s="143">
        <v>42797</v>
      </c>
      <c r="CY88" s="147"/>
      <c r="CZ88" s="143">
        <v>42829</v>
      </c>
      <c r="DA88" s="147"/>
      <c r="DB88" s="143">
        <v>42860</v>
      </c>
      <c r="DC88" s="144"/>
      <c r="DD88" s="143">
        <v>42892</v>
      </c>
      <c r="DE88" s="144"/>
      <c r="DF88" s="147">
        <v>42923</v>
      </c>
      <c r="DG88" s="144"/>
      <c r="DH88" s="147">
        <v>42955</v>
      </c>
      <c r="DI88" s="144"/>
      <c r="DJ88" s="147">
        <v>42987</v>
      </c>
      <c r="DK88" s="144"/>
      <c r="DL88" s="147">
        <v>43018</v>
      </c>
      <c r="DM88" s="144"/>
      <c r="DN88" s="147">
        <v>43050</v>
      </c>
      <c r="DO88" s="144"/>
      <c r="DP88" s="143">
        <v>43081</v>
      </c>
      <c r="DQ88" s="149"/>
      <c r="DR88" s="145" t="s">
        <v>82</v>
      </c>
      <c r="DS88" s="146"/>
      <c r="DT88" s="148">
        <v>43111</v>
      </c>
      <c r="DU88" s="147"/>
      <c r="DV88" s="143">
        <v>43143</v>
      </c>
      <c r="DW88" s="147"/>
      <c r="DX88" s="143">
        <v>43172</v>
      </c>
      <c r="DY88" s="147"/>
      <c r="DZ88" s="143">
        <v>43204</v>
      </c>
      <c r="EA88" s="147"/>
      <c r="EB88" s="143">
        <v>43235</v>
      </c>
      <c r="EC88" s="147"/>
      <c r="ED88" s="143">
        <v>43267</v>
      </c>
      <c r="EE88" s="144"/>
      <c r="EF88" s="143">
        <v>43298</v>
      </c>
      <c r="EG88" s="147"/>
      <c r="EH88" s="143">
        <v>43330</v>
      </c>
      <c r="EI88" s="147"/>
      <c r="EJ88" s="143">
        <v>43362</v>
      </c>
      <c r="EK88" s="144"/>
      <c r="EL88" s="147">
        <v>43393</v>
      </c>
      <c r="EM88" s="147"/>
      <c r="EN88" s="143">
        <v>43405</v>
      </c>
      <c r="EO88" s="147"/>
      <c r="EP88" s="143">
        <v>43436</v>
      </c>
      <c r="EQ88" s="149"/>
      <c r="ER88" s="145" t="s">
        <v>82</v>
      </c>
      <c r="ES88" s="146"/>
      <c r="ET88" s="143">
        <v>43466</v>
      </c>
      <c r="EU88" s="147"/>
      <c r="EV88" s="143">
        <v>43498</v>
      </c>
      <c r="EW88" s="144"/>
      <c r="EX88" s="143">
        <v>43527</v>
      </c>
      <c r="EY88" s="147"/>
      <c r="EZ88" s="143">
        <v>43559</v>
      </c>
      <c r="FA88" s="147"/>
      <c r="FB88" s="143">
        <v>43590</v>
      </c>
      <c r="FC88" s="147"/>
      <c r="FD88" s="143">
        <v>43622</v>
      </c>
      <c r="FE88" s="147"/>
      <c r="FF88" s="143">
        <v>43652</v>
      </c>
      <c r="FG88" s="147"/>
      <c r="FH88" s="143">
        <v>43684</v>
      </c>
      <c r="FI88" s="147"/>
      <c r="FJ88" s="143">
        <v>43716</v>
      </c>
      <c r="FK88" s="147"/>
      <c r="FL88" s="143">
        <v>43747</v>
      </c>
      <c r="FM88" s="147"/>
      <c r="FN88" s="143">
        <v>43779</v>
      </c>
      <c r="FO88" s="147"/>
      <c r="FP88" s="143">
        <v>43810</v>
      </c>
      <c r="FQ88" s="147"/>
      <c r="FR88" s="145" t="s">
        <v>82</v>
      </c>
      <c r="FS88" s="146"/>
      <c r="FT88" s="148">
        <v>43840</v>
      </c>
      <c r="FU88" s="147"/>
      <c r="FV88" s="143">
        <v>43872</v>
      </c>
      <c r="FW88" s="147"/>
      <c r="FX88" s="143">
        <v>43902</v>
      </c>
      <c r="FY88" s="147"/>
      <c r="FZ88" s="143">
        <v>43934</v>
      </c>
      <c r="GA88" s="147"/>
      <c r="GB88" s="143">
        <v>43965</v>
      </c>
      <c r="GC88" s="147"/>
      <c r="GD88" s="143">
        <v>43997</v>
      </c>
      <c r="GE88" s="147"/>
      <c r="GF88" s="143">
        <v>44028</v>
      </c>
      <c r="GG88" s="147"/>
      <c r="GH88" s="143">
        <v>44060</v>
      </c>
      <c r="GI88" s="144"/>
      <c r="GJ88" s="143">
        <v>44092</v>
      </c>
      <c r="GK88" s="144"/>
      <c r="GL88" s="147">
        <v>44124</v>
      </c>
      <c r="GM88" s="147"/>
      <c r="GN88" s="143">
        <v>44156</v>
      </c>
      <c r="GO88" s="144"/>
      <c r="GP88" s="143">
        <v>44187</v>
      </c>
      <c r="GQ88" s="149"/>
      <c r="GR88" s="145" t="s">
        <v>82</v>
      </c>
      <c r="GS88" s="146"/>
      <c r="GT88" s="148">
        <v>44206</v>
      </c>
      <c r="GU88" s="147"/>
      <c r="GV88" s="143">
        <v>44238</v>
      </c>
      <c r="GW88" s="147"/>
      <c r="GX88" s="143">
        <v>44267</v>
      </c>
      <c r="GY88" s="147"/>
      <c r="GZ88" s="143">
        <v>44299</v>
      </c>
      <c r="HA88" s="147"/>
      <c r="HB88" s="143">
        <v>44330</v>
      </c>
      <c r="HC88" s="147"/>
      <c r="HD88" s="143">
        <v>44362</v>
      </c>
      <c r="HE88" s="147"/>
      <c r="HF88" s="143">
        <v>44378</v>
      </c>
      <c r="HG88" s="147"/>
      <c r="HH88" s="143">
        <v>44410</v>
      </c>
      <c r="HI88" s="147"/>
      <c r="HJ88" s="143">
        <v>44442</v>
      </c>
      <c r="HK88" s="147"/>
      <c r="HL88" s="143">
        <v>44473</v>
      </c>
      <c r="HM88" s="147"/>
      <c r="HN88" s="143">
        <v>44505</v>
      </c>
      <c r="HO88" s="147"/>
      <c r="HP88" s="143">
        <v>44536</v>
      </c>
      <c r="HQ88" s="147"/>
      <c r="HR88" s="145" t="s">
        <v>82</v>
      </c>
      <c r="HS88" s="146"/>
      <c r="HT88" s="143">
        <v>44566</v>
      </c>
      <c r="HU88" s="147"/>
      <c r="HV88" s="143">
        <v>44598</v>
      </c>
      <c r="HW88" s="147"/>
      <c r="HX88" s="143">
        <v>44627</v>
      </c>
      <c r="HY88" s="147"/>
      <c r="HZ88" s="143">
        <v>44659</v>
      </c>
      <c r="IA88" s="147"/>
      <c r="IB88" s="143">
        <v>44690</v>
      </c>
      <c r="IC88" s="147"/>
      <c r="ID88" s="143">
        <v>44722</v>
      </c>
      <c r="IE88" s="147"/>
      <c r="IF88" s="143">
        <v>44753</v>
      </c>
      <c r="IG88" s="147"/>
      <c r="IH88" s="143">
        <v>44785</v>
      </c>
      <c r="II88" s="147"/>
      <c r="IJ88" s="143">
        <v>44817</v>
      </c>
      <c r="IK88" s="147"/>
      <c r="IL88" s="143">
        <v>44848</v>
      </c>
      <c r="IM88" s="147"/>
      <c r="IN88" s="143">
        <v>44880</v>
      </c>
      <c r="IO88" s="147"/>
      <c r="IP88" s="143">
        <v>44911</v>
      </c>
      <c r="IQ88" s="147"/>
      <c r="IR88" s="145" t="s">
        <v>82</v>
      </c>
      <c r="IS88" s="146"/>
      <c r="IT88" s="143">
        <v>44927</v>
      </c>
      <c r="IU88" s="147"/>
      <c r="IV88" s="143">
        <v>44959</v>
      </c>
      <c r="IW88" s="147"/>
      <c r="IX88" s="143">
        <v>44988</v>
      </c>
      <c r="IY88" s="147"/>
      <c r="IZ88" s="143">
        <v>45020</v>
      </c>
      <c r="JA88" s="147"/>
      <c r="JB88" s="143">
        <v>45051</v>
      </c>
      <c r="JC88" s="147"/>
      <c r="JD88" s="143">
        <v>45083</v>
      </c>
      <c r="JE88" s="147"/>
      <c r="JF88" s="143">
        <v>45108</v>
      </c>
      <c r="JG88" s="147"/>
      <c r="JH88" s="143">
        <v>45139</v>
      </c>
      <c r="JI88" s="147"/>
      <c r="JJ88" s="143">
        <v>45170</v>
      </c>
      <c r="JK88" s="147"/>
      <c r="JL88" s="143">
        <v>45201</v>
      </c>
      <c r="JM88" s="147"/>
      <c r="JN88" s="143">
        <v>45233</v>
      </c>
      <c r="JO88" s="147"/>
      <c r="JP88" s="143">
        <v>45264</v>
      </c>
      <c r="JQ88" s="147"/>
      <c r="JR88" s="145" t="s">
        <v>82</v>
      </c>
      <c r="JS88" s="146"/>
    </row>
    <row r="89" spans="2:279" ht="16.5" thickTop="1">
      <c r="B89" s="111" t="s">
        <v>100</v>
      </c>
      <c r="C89" s="112"/>
      <c r="D89" s="112"/>
      <c r="E89" s="113"/>
      <c r="F89" s="200">
        <v>163</v>
      </c>
      <c r="G89" s="205"/>
      <c r="H89" s="200">
        <v>158</v>
      </c>
      <c r="I89" s="205"/>
      <c r="J89" s="200">
        <v>150</v>
      </c>
      <c r="K89" s="205"/>
      <c r="L89" s="200">
        <v>173</v>
      </c>
      <c r="M89" s="200"/>
      <c r="N89" s="200">
        <v>178</v>
      </c>
      <c r="O89" s="205"/>
      <c r="P89" s="200">
        <v>218</v>
      </c>
      <c r="Q89" s="204"/>
      <c r="R89" s="201"/>
      <c r="S89" s="200"/>
      <c r="T89" s="200">
        <v>220</v>
      </c>
      <c r="U89" s="205"/>
      <c r="V89" s="200">
        <v>195</v>
      </c>
      <c r="W89" s="205"/>
      <c r="X89" s="200">
        <v>203</v>
      </c>
      <c r="Y89" s="205"/>
      <c r="Z89" s="200">
        <v>184</v>
      </c>
      <c r="AA89" s="200"/>
      <c r="AB89" s="200">
        <v>146</v>
      </c>
      <c r="AC89" s="200"/>
      <c r="AD89" s="200">
        <v>135</v>
      </c>
      <c r="AE89" s="200"/>
      <c r="AF89" s="199">
        <v>161</v>
      </c>
      <c r="AG89" s="200"/>
      <c r="AH89" s="199">
        <v>179</v>
      </c>
      <c r="AI89" s="205"/>
      <c r="AJ89" s="200">
        <v>147</v>
      </c>
      <c r="AK89" s="205"/>
      <c r="AL89" s="200">
        <v>168</v>
      </c>
      <c r="AM89" s="200"/>
      <c r="AN89" s="199">
        <v>181</v>
      </c>
      <c r="AO89" s="200"/>
      <c r="AP89" s="199">
        <v>220</v>
      </c>
      <c r="AQ89" s="204"/>
      <c r="AR89" s="201">
        <f>T89+V89+X89+Z89+AB89+AD89+AF89+AH89+AJ89+AL89+AN89+AP89</f>
        <v>2139</v>
      </c>
      <c r="AS89" s="200"/>
      <c r="AT89" s="199">
        <v>232.18700000000001</v>
      </c>
      <c r="AU89" s="200"/>
      <c r="AV89" s="200">
        <v>200.101</v>
      </c>
      <c r="AW89" s="200"/>
      <c r="AX89" s="200">
        <v>217.8</v>
      </c>
      <c r="AY89" s="200"/>
      <c r="AZ89" s="200">
        <v>188</v>
      </c>
      <c r="BA89" s="200"/>
      <c r="BB89" s="200">
        <v>176</v>
      </c>
      <c r="BC89" s="200"/>
      <c r="BD89" s="200">
        <v>179</v>
      </c>
      <c r="BE89" s="200"/>
      <c r="BF89" s="200">
        <v>204</v>
      </c>
      <c r="BG89" s="200"/>
      <c r="BH89" s="54"/>
      <c r="BI89" s="55">
        <v>191.584</v>
      </c>
      <c r="BJ89" s="54"/>
      <c r="BK89" s="43">
        <v>169.73699999999999</v>
      </c>
      <c r="BL89" s="56"/>
      <c r="BM89" s="43">
        <v>178.12</v>
      </c>
      <c r="BN89" s="203">
        <v>200</v>
      </c>
      <c r="BO89" s="200"/>
      <c r="BP89" s="199">
        <v>233</v>
      </c>
      <c r="BQ89" s="200"/>
      <c r="BR89" s="201">
        <f>SUM(AT89:BQ89)</f>
        <v>2369.529</v>
      </c>
      <c r="BS89" s="202"/>
      <c r="BT89" s="199">
        <v>207.68833742109285</v>
      </c>
      <c r="BU89" s="200"/>
      <c r="BV89" s="199">
        <v>207.21429841984641</v>
      </c>
      <c r="BW89" s="200"/>
      <c r="BX89" s="199">
        <v>197.86313843432112</v>
      </c>
      <c r="BY89" s="200"/>
      <c r="BZ89" s="199">
        <v>161.99171838687633</v>
      </c>
      <c r="CA89" s="200"/>
      <c r="CB89" s="199">
        <v>144.78188058381249</v>
      </c>
      <c r="CC89" s="200"/>
      <c r="CD89" s="199">
        <v>148.19366519239279</v>
      </c>
      <c r="CE89" s="200"/>
      <c r="CF89" s="199">
        <v>175.7249615616582</v>
      </c>
      <c r="CG89" s="200"/>
      <c r="CH89" s="189">
        <v>180.459</v>
      </c>
      <c r="CI89" s="198"/>
      <c r="CJ89" s="189">
        <v>162.26</v>
      </c>
      <c r="CK89" s="198"/>
      <c r="CL89" s="189">
        <v>173.97200000000001</v>
      </c>
      <c r="CM89" s="198"/>
      <c r="CN89" s="189">
        <v>183.04</v>
      </c>
      <c r="CO89" s="198"/>
      <c r="CP89" s="189">
        <v>219.15299999999999</v>
      </c>
      <c r="CQ89" s="198"/>
      <c r="CR89" s="183">
        <f>SUM(BT89:CQ89)</f>
        <v>2162.3420000000001</v>
      </c>
      <c r="CS89" s="181"/>
      <c r="CT89" s="187">
        <v>219.31782000000001</v>
      </c>
      <c r="CU89" s="190"/>
      <c r="CV89" s="190">
        <v>180.89717999999999</v>
      </c>
      <c r="CW89" s="190"/>
      <c r="CX89" s="190">
        <v>191.23899999999995</v>
      </c>
      <c r="CY89" s="190"/>
      <c r="CZ89" s="190">
        <v>188.17500000000001</v>
      </c>
      <c r="DA89" s="190"/>
      <c r="DB89" s="190">
        <v>161.92400000000004</v>
      </c>
      <c r="DC89" s="190"/>
      <c r="DD89" s="190">
        <v>163.947</v>
      </c>
      <c r="DE89" s="190"/>
      <c r="DF89" s="190">
        <v>195.108</v>
      </c>
      <c r="DG89" s="188"/>
      <c r="DH89" s="190">
        <v>191.12200000000001</v>
      </c>
      <c r="DI89" s="188"/>
      <c r="DJ89" s="190">
        <v>171.87899999999999</v>
      </c>
      <c r="DK89" s="188"/>
      <c r="DL89" s="190">
        <v>168.953</v>
      </c>
      <c r="DM89" s="188"/>
      <c r="DN89" s="190">
        <v>169.28299999999999</v>
      </c>
      <c r="DO89" s="188"/>
      <c r="DP89" s="190">
        <v>219.88300000000001</v>
      </c>
      <c r="DQ89" s="188"/>
      <c r="DR89" s="195">
        <f>SUM(CT89:DQ89)</f>
        <v>2221.7279999999996</v>
      </c>
      <c r="DS89" s="196"/>
      <c r="DT89" s="187">
        <v>225.7</v>
      </c>
      <c r="DU89" s="188"/>
      <c r="DV89" s="188">
        <v>204.489</v>
      </c>
      <c r="DW89" s="193"/>
      <c r="DX89" s="188">
        <v>216.57499999999999</v>
      </c>
      <c r="DY89" s="193"/>
      <c r="DZ89" s="188">
        <v>181.494</v>
      </c>
      <c r="EA89" s="193"/>
      <c r="EB89" s="188">
        <v>161.90700000000001</v>
      </c>
      <c r="EC89" s="193"/>
      <c r="ED89" s="188">
        <v>167.85300000000001</v>
      </c>
      <c r="EE89" s="197"/>
      <c r="EF89" s="188">
        <v>192.64599999999999</v>
      </c>
      <c r="EG89" s="193"/>
      <c r="EH89" s="188">
        <v>180.38800000000001</v>
      </c>
      <c r="EI89" s="193"/>
      <c r="EJ89" s="188">
        <v>162.334</v>
      </c>
      <c r="EK89" s="197"/>
      <c r="EL89" s="193">
        <v>176.59800000000001</v>
      </c>
      <c r="EM89" s="193"/>
      <c r="EN89" s="188">
        <v>181.32</v>
      </c>
      <c r="EO89" s="193"/>
      <c r="EP89" s="188">
        <v>221.87799999999999</v>
      </c>
      <c r="EQ89" s="194"/>
      <c r="ER89" s="195">
        <f>SUM(DT89:EQ89)</f>
        <v>2273.1820000000002</v>
      </c>
      <c r="ES89" s="196"/>
      <c r="ET89" s="190">
        <v>264.101</v>
      </c>
      <c r="EU89" s="188"/>
      <c r="EV89" s="190">
        <v>196.464</v>
      </c>
      <c r="EW89" s="190"/>
      <c r="EX89" s="190">
        <v>186.113</v>
      </c>
      <c r="EY89" s="188"/>
      <c r="EZ89" s="190">
        <v>176.30199999999999</v>
      </c>
      <c r="FA89" s="188"/>
      <c r="FB89" s="190">
        <v>151.38999999999999</v>
      </c>
      <c r="FC89" s="188"/>
      <c r="FD89" s="190">
        <v>164.62100000000001</v>
      </c>
      <c r="FE89" s="188"/>
      <c r="FF89" s="190">
        <v>192.99199999999999</v>
      </c>
      <c r="FG89" s="188"/>
      <c r="FH89" s="190">
        <v>182.74299999999999</v>
      </c>
      <c r="FI89" s="188"/>
      <c r="FJ89" s="190">
        <v>153.245</v>
      </c>
      <c r="FK89" s="188"/>
      <c r="FL89" s="190">
        <v>166.346</v>
      </c>
      <c r="FM89" s="188"/>
      <c r="FN89" s="190">
        <v>162.642</v>
      </c>
      <c r="FO89" s="188"/>
      <c r="FP89" s="190">
        <v>220.876</v>
      </c>
      <c r="FQ89" s="188"/>
      <c r="FR89" s="191">
        <f>SUM(ET89:FQ89)</f>
        <v>2217.835</v>
      </c>
      <c r="FS89" s="192"/>
      <c r="FT89" s="187">
        <v>225.36699999999999</v>
      </c>
      <c r="FU89" s="188"/>
      <c r="FV89" s="180">
        <v>173.69900000000001</v>
      </c>
      <c r="FW89" s="181"/>
      <c r="FX89" s="180">
        <v>76.914000000000001</v>
      </c>
      <c r="FY89" s="181"/>
      <c r="FZ89" s="180">
        <v>0</v>
      </c>
      <c r="GA89" s="181"/>
      <c r="GB89" s="180">
        <v>0</v>
      </c>
      <c r="GC89" s="181"/>
      <c r="GD89" s="180">
        <v>0</v>
      </c>
      <c r="GE89" s="181"/>
      <c r="GF89" s="180">
        <v>0</v>
      </c>
      <c r="GG89" s="181"/>
      <c r="GH89" s="180">
        <v>0</v>
      </c>
      <c r="GI89" s="189"/>
      <c r="GJ89" s="180">
        <v>0</v>
      </c>
      <c r="GK89" s="189"/>
      <c r="GL89" s="181">
        <v>16.690999999999999</v>
      </c>
      <c r="GM89" s="181"/>
      <c r="GN89" s="180">
        <v>30.794</v>
      </c>
      <c r="GO89" s="189"/>
      <c r="GP89" s="180">
        <v>36.409999999999997</v>
      </c>
      <c r="GQ89" s="182"/>
      <c r="GR89" s="185">
        <f>FT89+FV89+FX89+FZ89+GB89+GD89+GF89+GH89+GJ89++GL89+GN89+GP89</f>
        <v>559.875</v>
      </c>
      <c r="GS89" s="186"/>
      <c r="GT89" s="187">
        <v>25.948</v>
      </c>
      <c r="GU89" s="188"/>
      <c r="GV89" s="180">
        <v>28.556999999999999</v>
      </c>
      <c r="GW89" s="181"/>
      <c r="GX89" s="180">
        <v>43.223999999999997</v>
      </c>
      <c r="GY89" s="181"/>
      <c r="GZ89" s="180">
        <v>30.257000000000001</v>
      </c>
      <c r="HA89" s="181"/>
      <c r="HB89" s="180">
        <v>35.841000000000001</v>
      </c>
      <c r="HC89" s="181"/>
      <c r="HD89" s="180">
        <v>59.098999999999997</v>
      </c>
      <c r="HE89" s="181"/>
      <c r="HF89" s="180">
        <v>71.102000000000004</v>
      </c>
      <c r="HG89" s="181"/>
      <c r="HH89" s="180">
        <v>70.55</v>
      </c>
      <c r="HI89" s="181"/>
      <c r="HJ89" s="180">
        <v>73.444000000000003</v>
      </c>
      <c r="HK89" s="181"/>
      <c r="HL89" s="180">
        <v>90.23</v>
      </c>
      <c r="HM89" s="181"/>
      <c r="HN89" s="180">
        <v>112.13500000000001</v>
      </c>
      <c r="HO89" s="181"/>
      <c r="HP89" s="180">
        <v>138.613</v>
      </c>
      <c r="HQ89" s="181"/>
      <c r="HR89" s="185">
        <f>GT89+GV89+GX89+GZ89+HB89+HD89+HF89+HH89+HJ89+HL89+HN89+HP89</f>
        <v>779</v>
      </c>
      <c r="HS89" s="186"/>
      <c r="HT89" s="180">
        <v>136.047</v>
      </c>
      <c r="HU89" s="181"/>
      <c r="HV89" s="180">
        <v>119.84</v>
      </c>
      <c r="HW89" s="181"/>
      <c r="HX89" s="180">
        <v>142.571</v>
      </c>
      <c r="HY89" s="181"/>
      <c r="HZ89" s="180">
        <v>144.202</v>
      </c>
      <c r="IA89" s="181"/>
      <c r="IB89" s="180">
        <v>136.15799999999999</v>
      </c>
      <c r="IC89" s="181"/>
      <c r="ID89" s="180">
        <v>147.506</v>
      </c>
      <c r="IE89" s="181"/>
      <c r="IF89" s="180">
        <v>154.065</v>
      </c>
      <c r="IG89" s="181"/>
      <c r="IH89" s="180">
        <v>150.27199999999999</v>
      </c>
      <c r="II89" s="181"/>
      <c r="IJ89" s="180">
        <v>144.05799999999999</v>
      </c>
      <c r="IK89" s="181"/>
      <c r="IL89" s="180">
        <v>159.95699999999999</v>
      </c>
      <c r="IM89" s="181"/>
      <c r="IN89" s="180">
        <v>170.024</v>
      </c>
      <c r="IO89" s="181"/>
      <c r="IP89" s="180">
        <v>191.559</v>
      </c>
      <c r="IQ89" s="181"/>
      <c r="IR89" s="183">
        <f>HT89+HV89+HX89+HZ89+IB89+ID89+IF89+IH89+IJ89+IL89+IN89+IP89</f>
        <v>1796.2589999999998</v>
      </c>
      <c r="IS89" s="184"/>
      <c r="IT89" s="180">
        <v>214.012</v>
      </c>
      <c r="IU89" s="181"/>
      <c r="IV89" s="180">
        <v>193.41200000000001</v>
      </c>
      <c r="IW89" s="181"/>
      <c r="IX89" s="180">
        <v>212.239</v>
      </c>
      <c r="IY89" s="181"/>
      <c r="IZ89" s="180">
        <v>177.476</v>
      </c>
      <c r="JA89" s="181"/>
      <c r="JB89" s="180">
        <v>154.26300000000001</v>
      </c>
      <c r="JC89" s="181"/>
      <c r="JD89" s="180">
        <v>172.94900000000001</v>
      </c>
      <c r="JE89" s="181"/>
      <c r="JF89" s="180">
        <v>194</v>
      </c>
      <c r="JG89" s="181"/>
      <c r="JH89" s="180">
        <v>182</v>
      </c>
      <c r="JI89" s="181"/>
      <c r="JJ89" s="180">
        <v>171</v>
      </c>
      <c r="JK89" s="181"/>
      <c r="JL89" s="180">
        <v>170</v>
      </c>
      <c r="JM89" s="181"/>
      <c r="JN89" s="180">
        <v>164</v>
      </c>
      <c r="JO89" s="181"/>
      <c r="JP89" s="180">
        <v>227</v>
      </c>
      <c r="JQ89" s="182"/>
      <c r="JR89" s="183">
        <f>SUM(IT89:JQ89)</f>
        <v>2232.3510000000001</v>
      </c>
      <c r="JS89" s="184"/>
    </row>
    <row r="90" spans="2:279" ht="16.5" thickBot="1">
      <c r="B90" s="93" t="s">
        <v>110</v>
      </c>
      <c r="C90" s="94"/>
      <c r="D90" s="94"/>
      <c r="E90" s="95"/>
      <c r="F90" s="175">
        <v>4.4999999999999998E-2</v>
      </c>
      <c r="G90" s="177"/>
      <c r="H90" s="175">
        <v>6.8000000000000005E-2</v>
      </c>
      <c r="I90" s="177"/>
      <c r="J90" s="175">
        <v>0.111</v>
      </c>
      <c r="K90" s="177"/>
      <c r="L90" s="175">
        <v>0.193</v>
      </c>
      <c r="M90" s="175"/>
      <c r="N90" s="175">
        <v>6.6000000000000003E-2</v>
      </c>
      <c r="O90" s="177"/>
      <c r="P90" s="175">
        <v>3.3000000000000002E-2</v>
      </c>
      <c r="Q90" s="178"/>
      <c r="R90" s="179"/>
      <c r="S90" s="174"/>
      <c r="T90" s="175">
        <v>5.3999999999999999E-2</v>
      </c>
      <c r="U90" s="177"/>
      <c r="V90" s="175">
        <v>3.5999999999999997E-2</v>
      </c>
      <c r="W90" s="177"/>
      <c r="X90" s="175">
        <v>-3.6999999999999998E-2</v>
      </c>
      <c r="Y90" s="177"/>
      <c r="Z90" s="175">
        <v>0.11799999999999999</v>
      </c>
      <c r="AA90" s="175"/>
      <c r="AB90" s="175">
        <v>6.2E-2</v>
      </c>
      <c r="AC90" s="175"/>
      <c r="AD90" s="175">
        <v>-8.4000000000000005E-2</v>
      </c>
      <c r="AE90" s="175"/>
      <c r="AF90" s="176">
        <v>-1.2E-2</v>
      </c>
      <c r="AG90" s="175"/>
      <c r="AH90" s="176">
        <v>0.13</v>
      </c>
      <c r="AI90" s="177"/>
      <c r="AJ90" s="175">
        <v>-2.1999999999999999E-2</v>
      </c>
      <c r="AK90" s="177"/>
      <c r="AL90" s="175">
        <v>-0.03</v>
      </c>
      <c r="AM90" s="175"/>
      <c r="AN90" s="176">
        <v>1.7000000000000001E-2</v>
      </c>
      <c r="AO90" s="175"/>
      <c r="AP90" s="176">
        <v>1.0999999999999999E-2</v>
      </c>
      <c r="AQ90" s="178"/>
      <c r="AR90" s="179">
        <v>0.02</v>
      </c>
      <c r="AS90" s="174"/>
      <c r="AT90" s="78">
        <v>5.5E-2</v>
      </c>
      <c r="AU90" s="80"/>
      <c r="AV90" s="175">
        <v>2.8000000000000001E-2</v>
      </c>
      <c r="AW90" s="175"/>
      <c r="AX90" s="175">
        <v>7.3999999999999996E-2</v>
      </c>
      <c r="AY90" s="175"/>
      <c r="AZ90" s="176">
        <v>2.1000000000000001E-2</v>
      </c>
      <c r="BA90" s="177"/>
      <c r="BB90" s="174">
        <v>0.20699999999999999</v>
      </c>
      <c r="BC90" s="174"/>
      <c r="BD90" s="175">
        <v>0.32990000000000003</v>
      </c>
      <c r="BE90" s="175"/>
      <c r="BF90" s="175">
        <v>0.26200000000000001</v>
      </c>
      <c r="BG90" s="175"/>
      <c r="BH90" s="176">
        <v>7.1999999999999995E-2</v>
      </c>
      <c r="BI90" s="175"/>
      <c r="BJ90" s="176">
        <v>0.15774503785553495</v>
      </c>
      <c r="BK90" s="177"/>
      <c r="BL90" s="175">
        <v>6.5000000000000002E-2</v>
      </c>
      <c r="BM90" s="177"/>
      <c r="BN90" s="172">
        <v>0.107</v>
      </c>
      <c r="BO90" s="173"/>
      <c r="BP90" s="74">
        <v>5.8999999999999997E-2</v>
      </c>
      <c r="BQ90" s="173"/>
      <c r="BR90" s="169">
        <v>0.109</v>
      </c>
      <c r="BS90" s="170"/>
      <c r="BT90" s="80">
        <v>-0.05</v>
      </c>
      <c r="BU90" s="174"/>
      <c r="BV90" s="73">
        <v>9.7000000000000003E-2</v>
      </c>
      <c r="BW90" s="74"/>
      <c r="BX90" s="73">
        <v>-3.1E-2</v>
      </c>
      <c r="BY90" s="74"/>
      <c r="BZ90" s="73">
        <v>-0.104</v>
      </c>
      <c r="CA90" s="74"/>
      <c r="CB90" s="73">
        <v>-0.14299999999999999</v>
      </c>
      <c r="CC90" s="74"/>
      <c r="CD90" s="73">
        <v>-0.14399999999999999</v>
      </c>
      <c r="CE90" s="74"/>
      <c r="CF90" s="73">
        <v>-0.126</v>
      </c>
      <c r="CG90" s="74"/>
      <c r="CH90" s="73">
        <v>-3.7999999999999999E-2</v>
      </c>
      <c r="CI90" s="74"/>
      <c r="CJ90" s="73">
        <v>-4.0000000000000001E-3</v>
      </c>
      <c r="CK90" s="74"/>
      <c r="CL90" s="73">
        <v>-2.1000000000000001E-2</v>
      </c>
      <c r="CM90" s="74"/>
      <c r="CN90" s="73">
        <v>-3.9E-2</v>
      </c>
      <c r="CO90" s="74"/>
      <c r="CP90" s="73">
        <v>-3.6999999999999998E-2</v>
      </c>
      <c r="CQ90" s="77"/>
      <c r="CR90" s="74">
        <v>-5.1999999999999998E-2</v>
      </c>
      <c r="CS90" s="73"/>
      <c r="CT90" s="171">
        <v>5.5994875414348E-2</v>
      </c>
      <c r="CU90" s="159"/>
      <c r="CV90" s="159">
        <v>-0.12700435549348099</v>
      </c>
      <c r="CW90" s="159"/>
      <c r="CX90" s="159">
        <v>-3.3478385548402656E-2</v>
      </c>
      <c r="CY90" s="159"/>
      <c r="CZ90" s="159">
        <v>-4.1803610425672488E-4</v>
      </c>
      <c r="DA90" s="159"/>
      <c r="DB90" s="159">
        <v>0.11839961842645197</v>
      </c>
      <c r="DC90" s="159"/>
      <c r="DD90" s="159">
        <v>0.10630234961228213</v>
      </c>
      <c r="DE90" s="159"/>
      <c r="DF90" s="159">
        <f>DF89/CF89-1</f>
        <v>0.11030327317238142</v>
      </c>
      <c r="DG90" s="160"/>
      <c r="DH90" s="159">
        <v>5.8999999999999997E-2</v>
      </c>
      <c r="DI90" s="160"/>
      <c r="DJ90" s="159">
        <v>5.8999999999999997E-2</v>
      </c>
      <c r="DK90" s="160"/>
      <c r="DL90" s="159">
        <f>DL89/CL89-1</f>
        <v>-2.8849470029659985E-2</v>
      </c>
      <c r="DM90" s="160"/>
      <c r="DN90" s="159">
        <f>DN89/CN89-1</f>
        <v>-7.5158435314685357E-2</v>
      </c>
      <c r="DO90" s="160"/>
      <c r="DP90" s="159">
        <v>3.0000000000000001E-3</v>
      </c>
      <c r="DQ90" s="160"/>
      <c r="DR90" s="169">
        <v>2.7E-2</v>
      </c>
      <c r="DS90" s="170"/>
      <c r="DT90" s="171">
        <v>2.9100143344485074E-2</v>
      </c>
      <c r="DU90" s="160"/>
      <c r="DV90" s="160">
        <v>0.1304156316864642</v>
      </c>
      <c r="DW90" s="168"/>
      <c r="DX90" s="160">
        <v>0.13248343695585141</v>
      </c>
      <c r="DY90" s="168"/>
      <c r="DZ90" s="160">
        <v>0.12085916849880163</v>
      </c>
      <c r="EA90" s="168"/>
      <c r="EB90" s="160">
        <v>-1.0498752501186814E-4</v>
      </c>
      <c r="EC90" s="168"/>
      <c r="ED90" s="160">
        <v>2.3824772639938541E-2</v>
      </c>
      <c r="EE90" s="167"/>
      <c r="EF90" s="160">
        <v>-1.2618652233634786E-2</v>
      </c>
      <c r="EG90" s="168"/>
      <c r="EH90" s="160">
        <v>-5.60000837306176E-2</v>
      </c>
      <c r="EI90" s="168"/>
      <c r="EJ90" s="160">
        <v>-5.5533253044292685E-2</v>
      </c>
      <c r="EK90" s="167"/>
      <c r="EL90" s="168">
        <v>4.4999999999999998E-2</v>
      </c>
      <c r="EM90" s="168"/>
      <c r="EN90" s="160">
        <v>7.0999999999999994E-2</v>
      </c>
      <c r="EO90" s="168"/>
      <c r="EP90" s="160">
        <v>8.9999999999999993E-3</v>
      </c>
      <c r="EQ90" s="161"/>
      <c r="ER90" s="169">
        <v>2.3E-2</v>
      </c>
      <c r="ES90" s="170"/>
      <c r="ET90" s="159">
        <v>0.1701417811253878</v>
      </c>
      <c r="EU90" s="160"/>
      <c r="EV90" s="159">
        <v>-3.9244164722796904E-2</v>
      </c>
      <c r="EW90" s="159"/>
      <c r="EX90" s="159">
        <v>-0.1406533533417984</v>
      </c>
      <c r="EY90" s="160"/>
      <c r="EZ90" s="159">
        <v>-2.8607006292219017E-2</v>
      </c>
      <c r="FA90" s="160"/>
      <c r="FB90" s="159">
        <v>-6.4957043240873036E-2</v>
      </c>
      <c r="FC90" s="160"/>
      <c r="FD90" s="159">
        <v>-1.9254943313494532E-2</v>
      </c>
      <c r="FE90" s="160"/>
      <c r="FF90" s="159">
        <v>1.7960404057182355E-3</v>
      </c>
      <c r="FG90" s="160"/>
      <c r="FH90" s="159">
        <v>1.3055192141384175E-2</v>
      </c>
      <c r="FI90" s="160"/>
      <c r="FJ90" s="159">
        <v>-5.5989503123190398E-2</v>
      </c>
      <c r="FK90" s="160"/>
      <c r="FL90" s="159">
        <v>-5.8052752579304423E-2</v>
      </c>
      <c r="FM90" s="160"/>
      <c r="FN90" s="159">
        <v>-0.1030112508272667</v>
      </c>
      <c r="FO90" s="160"/>
      <c r="FP90" s="159">
        <f>FP89/EP89-1</f>
        <v>-4.5159952766834488E-3</v>
      </c>
      <c r="FQ90" s="160"/>
      <c r="FR90" s="162">
        <f>FR89/ER89-1</f>
        <v>-2.4347808490477352E-2</v>
      </c>
      <c r="FS90" s="163"/>
      <c r="FT90" s="159">
        <f>FT89/ET89-1</f>
        <v>-0.14666358703677762</v>
      </c>
      <c r="FU90" s="160"/>
      <c r="FV90" s="159">
        <f>FV89/EV89-1</f>
        <v>-0.11587364606238282</v>
      </c>
      <c r="FW90" s="160"/>
      <c r="FX90" s="159">
        <f>FX89/EX89-1</f>
        <v>-0.58673494060060283</v>
      </c>
      <c r="FY90" s="160"/>
      <c r="FZ90" s="159">
        <f>FZ89/EZ89-1</f>
        <v>-1</v>
      </c>
      <c r="GA90" s="160"/>
      <c r="GB90" s="159">
        <f>GB89/FB89-1</f>
        <v>-1</v>
      </c>
      <c r="GC90" s="160"/>
      <c r="GD90" s="159">
        <f>GD89/FD89-1</f>
        <v>-1</v>
      </c>
      <c r="GE90" s="160"/>
      <c r="GF90" s="159">
        <f t="shared" ref="GF90" si="344">GF89/FF89-1</f>
        <v>-1</v>
      </c>
      <c r="GG90" s="160"/>
      <c r="GH90" s="159">
        <f t="shared" ref="GH90" si="345">GH89/FH89-1</f>
        <v>-1</v>
      </c>
      <c r="GI90" s="159"/>
      <c r="GJ90" s="159">
        <f t="shared" ref="GJ90" si="346">GJ89/FJ89-1</f>
        <v>-1</v>
      </c>
      <c r="GK90" s="159"/>
      <c r="GL90" s="167">
        <f>GL89/FL89-1</f>
        <v>-0.89966094766330418</v>
      </c>
      <c r="GM90" s="160"/>
      <c r="GN90" s="159">
        <f>GN89/FN89-1</f>
        <v>-0.81066391215061295</v>
      </c>
      <c r="GO90" s="159"/>
      <c r="GP90" s="159">
        <f>GP89/FP89-1</f>
        <v>-0.8351563773338887</v>
      </c>
      <c r="GQ90" s="166"/>
      <c r="GR90" s="164">
        <f>((GR89/(ET89+EV89+EX89+EZ89+FB89+FD89+FF89+FH89+FJ89+FL89+FN89+FP89))-1)</f>
        <v>-0.74755786611718178</v>
      </c>
      <c r="GS90" s="165"/>
      <c r="GT90" s="159">
        <f>GT89/FT89-1</f>
        <v>-0.88486335621453005</v>
      </c>
      <c r="GU90" s="160"/>
      <c r="GV90" s="159">
        <f>GV89/FV89-1</f>
        <v>-0.83559490843355455</v>
      </c>
      <c r="GW90" s="160"/>
      <c r="GX90" s="159">
        <f>GX89/FX89-1</f>
        <v>-0.43802168655901397</v>
      </c>
      <c r="GY90" s="160"/>
      <c r="GZ90" s="159" t="s">
        <v>120</v>
      </c>
      <c r="HA90" s="160"/>
      <c r="HB90" s="159" t="s">
        <v>120</v>
      </c>
      <c r="HC90" s="160"/>
      <c r="HD90" s="159" t="s">
        <v>120</v>
      </c>
      <c r="HE90" s="160"/>
      <c r="HF90" s="159" t="s">
        <v>120</v>
      </c>
      <c r="HG90" s="160"/>
      <c r="HH90" s="159" t="s">
        <v>120</v>
      </c>
      <c r="HI90" s="160"/>
      <c r="HJ90" s="159" t="s">
        <v>120</v>
      </c>
      <c r="HK90" s="160"/>
      <c r="HL90" s="159">
        <f>HL89/GL89-1</f>
        <v>4.4059073752321618</v>
      </c>
      <c r="HM90" s="160"/>
      <c r="HN90" s="159">
        <f>HN89/GN89-1</f>
        <v>2.6414561278171074</v>
      </c>
      <c r="HO90" s="160"/>
      <c r="HP90" s="159">
        <f>HP89/GP89-1</f>
        <v>2.8070035704476797</v>
      </c>
      <c r="HQ90" s="160"/>
      <c r="HR90" s="164">
        <f>((HR89/(FT89+FV89+FX89+FZ89+GB89+GD89+GF89+GH89+GJ89+GL89+GN89+GP89)-1))</f>
        <v>0.39138200491181063</v>
      </c>
      <c r="HS90" s="165"/>
      <c r="HT90" s="159">
        <f>HT89/GT89-1</f>
        <v>4.243063049175273</v>
      </c>
      <c r="HU90" s="160"/>
      <c r="HV90" s="159">
        <f>HV89/GV89-1</f>
        <v>3.1965192422173203</v>
      </c>
      <c r="HW90" s="160"/>
      <c r="HX90" s="159">
        <f>HX89/GX89-1</f>
        <v>2.2984221728669261</v>
      </c>
      <c r="HY90" s="160"/>
      <c r="HZ90" s="159">
        <f>HZ89/GZ89-1</f>
        <v>3.7659054103182728</v>
      </c>
      <c r="IA90" s="160"/>
      <c r="IB90" s="159">
        <f>IB89/HB89-1</f>
        <v>2.7989453419268431</v>
      </c>
      <c r="IC90" s="160"/>
      <c r="ID90" s="159">
        <f>ID89/HD89-1</f>
        <v>1.495913636440549</v>
      </c>
      <c r="IE90" s="160"/>
      <c r="IF90" s="159">
        <f>IF89/HF89-1</f>
        <v>1.1668166858878792</v>
      </c>
      <c r="IG90" s="160"/>
      <c r="IH90" s="159">
        <f>IH89/HH89-1</f>
        <v>1.1300070871722183</v>
      </c>
      <c r="II90" s="160"/>
      <c r="IJ90" s="159">
        <f>IJ89/HJ89-1</f>
        <v>0.9614672403463862</v>
      </c>
      <c r="IK90" s="160"/>
      <c r="IL90" s="159">
        <f>IL89/HL89-1</f>
        <v>0.77276958882854907</v>
      </c>
      <c r="IM90" s="160"/>
      <c r="IN90" s="159">
        <f>IN89/HN89-1</f>
        <v>0.5162438132608016</v>
      </c>
      <c r="IO90" s="160"/>
      <c r="IP90" s="159">
        <f>IP89/HP89-1</f>
        <v>0.38196994509894444</v>
      </c>
      <c r="IQ90" s="160"/>
      <c r="IR90" s="162">
        <f>IR89/(SUM(GT89:HQ89))-1</f>
        <v>1.3058523748395374</v>
      </c>
      <c r="IS90" s="163"/>
      <c r="IT90" s="159">
        <f>IT89/HT89-1</f>
        <v>0.57307401118731027</v>
      </c>
      <c r="IU90" s="160"/>
      <c r="IV90" s="159">
        <f>IV89/HV89-1</f>
        <v>0.61391855807743667</v>
      </c>
      <c r="IW90" s="160"/>
      <c r="IX90" s="159">
        <f>IX89/HX89-1</f>
        <v>0.48865477551535741</v>
      </c>
      <c r="IY90" s="160"/>
      <c r="IZ90" s="159">
        <f>IZ89/HZ89-1</f>
        <v>0.23074575942081244</v>
      </c>
      <c r="JA90" s="160"/>
      <c r="JB90" s="159">
        <f>JB89/IB89-1</f>
        <v>0.13297051954347161</v>
      </c>
      <c r="JC90" s="160"/>
      <c r="JD90" s="159">
        <f>JD89/ID89-1</f>
        <v>0.17248789879733706</v>
      </c>
      <c r="JE90" s="160"/>
      <c r="JF90" s="159">
        <f>JF89/IF89-1</f>
        <v>0.25920877551682731</v>
      </c>
      <c r="JG90" s="160"/>
      <c r="JH90" s="159">
        <f>JH89/IH89-1</f>
        <v>0.21113713798977862</v>
      </c>
      <c r="JI90" s="160"/>
      <c r="JJ90" s="159">
        <f>JJ89/IJ89-1</f>
        <v>0.18702189395937752</v>
      </c>
      <c r="JK90" s="160"/>
      <c r="JL90" s="159">
        <f>JL89/IL89-1</f>
        <v>6.2785623636352206E-2</v>
      </c>
      <c r="JM90" s="160"/>
      <c r="JN90" s="159">
        <f>JN89/IN89-1</f>
        <v>-3.5430292194043145E-2</v>
      </c>
      <c r="JO90" s="160"/>
      <c r="JP90" s="160">
        <f>JP89/(SUM(IP89))-1</f>
        <v>0.18501349453693128</v>
      </c>
      <c r="JQ90" s="161"/>
      <c r="JR90" s="162">
        <f>JR89/(SUM(IR89))-1</f>
        <v>0.24277790674952793</v>
      </c>
      <c r="JS90" s="163"/>
    </row>
    <row r="91" spans="2:279">
      <c r="B91" s="72" t="s">
        <v>105</v>
      </c>
      <c r="C91" s="72"/>
      <c r="D91" s="16" t="s">
        <v>121</v>
      </c>
      <c r="AP91" s="1" t="s">
        <v>122</v>
      </c>
      <c r="BP91" s="1" t="s">
        <v>122</v>
      </c>
      <c r="BR91" s="1" t="s">
        <v>79</v>
      </c>
      <c r="CS91" s="36"/>
      <c r="CU91" s="57"/>
      <c r="CV91" s="58"/>
      <c r="CW91" s="57"/>
      <c r="CX91" s="58"/>
      <c r="CY91" s="57"/>
      <c r="CZ91" s="58"/>
      <c r="DA91" s="57"/>
      <c r="DB91" s="58"/>
      <c r="DC91" s="57"/>
      <c r="DD91" s="58"/>
      <c r="DE91" s="57"/>
      <c r="DF91" s="58"/>
      <c r="DG91" s="57"/>
      <c r="DH91" s="59"/>
      <c r="DI91" s="57"/>
      <c r="DJ91" s="59"/>
      <c r="DK91" s="57"/>
      <c r="DL91" s="59"/>
      <c r="DM91" s="57"/>
      <c r="DN91" s="58"/>
      <c r="DO91" s="57"/>
      <c r="DP91" s="58"/>
      <c r="DQ91" s="57"/>
      <c r="DR91" s="58"/>
      <c r="DS91" s="57"/>
      <c r="EP91" s="1" t="s">
        <v>123</v>
      </c>
    </row>
    <row r="92" spans="2:279">
      <c r="B92" s="72" t="s">
        <v>71</v>
      </c>
      <c r="C92" s="72"/>
      <c r="D92" s="16" t="s">
        <v>72</v>
      </c>
      <c r="CS92" s="36"/>
      <c r="DR92" s="60"/>
      <c r="DS92" s="61" t="s">
        <v>79</v>
      </c>
      <c r="ES92" s="60"/>
    </row>
    <row r="93" spans="2:279">
      <c r="B93" s="25"/>
      <c r="C93" s="25"/>
      <c r="CG93" s="62"/>
      <c r="CS93" s="62"/>
      <c r="ES93" s="63"/>
      <c r="GC93" s="1" t="s">
        <v>79</v>
      </c>
    </row>
    <row r="94" spans="2:279">
      <c r="B94" s="25"/>
      <c r="C94" s="25"/>
      <c r="D94" s="16"/>
      <c r="CG94" s="60"/>
      <c r="CS94" s="63"/>
    </row>
    <row r="95" spans="2:279" ht="16">
      <c r="B95" s="6" t="s">
        <v>124</v>
      </c>
      <c r="CG95" s="63"/>
      <c r="DG95" s="7"/>
    </row>
    <row r="96" spans="2:279" ht="16.5" thickBot="1">
      <c r="B96" s="6"/>
      <c r="AS96" s="7" t="s">
        <v>125</v>
      </c>
      <c r="EC96" s="7"/>
      <c r="JG96" s="7" t="s">
        <v>125</v>
      </c>
    </row>
    <row r="97" spans="2:267" ht="15.5" thickBot="1">
      <c r="B97" s="156"/>
      <c r="C97" s="157"/>
      <c r="D97" s="157"/>
      <c r="E97" s="158"/>
      <c r="F97" s="151">
        <v>41456</v>
      </c>
      <c r="G97" s="150"/>
      <c r="H97" s="151">
        <v>41487</v>
      </c>
      <c r="I97" s="150"/>
      <c r="J97" s="151">
        <v>41518</v>
      </c>
      <c r="K97" s="150"/>
      <c r="L97" s="151">
        <v>41548</v>
      </c>
      <c r="M97" s="152"/>
      <c r="N97" s="151">
        <v>41579</v>
      </c>
      <c r="O97" s="150"/>
      <c r="P97" s="151">
        <v>41609</v>
      </c>
      <c r="Q97" s="153"/>
      <c r="R97" s="154" t="s">
        <v>126</v>
      </c>
      <c r="S97" s="155"/>
      <c r="T97" s="151">
        <v>41670</v>
      </c>
      <c r="U97" s="150"/>
      <c r="V97" s="151">
        <v>41671</v>
      </c>
      <c r="W97" s="150"/>
      <c r="X97" s="151">
        <v>41699</v>
      </c>
      <c r="Y97" s="150"/>
      <c r="Z97" s="151">
        <v>41730</v>
      </c>
      <c r="AA97" s="152"/>
      <c r="AB97" s="150">
        <v>41760</v>
      </c>
      <c r="AC97" s="152"/>
      <c r="AD97" s="150">
        <v>41791</v>
      </c>
      <c r="AE97" s="152"/>
      <c r="AF97" s="150">
        <v>41821</v>
      </c>
      <c r="AG97" s="152"/>
      <c r="AH97" s="150">
        <v>41853</v>
      </c>
      <c r="AI97" s="150"/>
      <c r="AJ97" s="151">
        <v>41883</v>
      </c>
      <c r="AK97" s="150"/>
      <c r="AL97" s="151">
        <v>41914</v>
      </c>
      <c r="AM97" s="152"/>
      <c r="AN97" s="150">
        <v>41946</v>
      </c>
      <c r="AO97" s="152"/>
      <c r="AP97" s="150">
        <v>41977</v>
      </c>
      <c r="AQ97" s="153"/>
      <c r="AR97" s="154" t="s">
        <v>126</v>
      </c>
      <c r="AS97" s="155"/>
      <c r="AT97" s="150">
        <v>42008</v>
      </c>
      <c r="AU97" s="152"/>
      <c r="AV97" s="150">
        <v>42040</v>
      </c>
      <c r="AW97" s="152"/>
      <c r="AX97" s="150">
        <v>42072</v>
      </c>
      <c r="AY97" s="152"/>
      <c r="AZ97" s="150">
        <v>42104</v>
      </c>
      <c r="BA97" s="152"/>
      <c r="BB97" s="150">
        <v>42136</v>
      </c>
      <c r="BC97" s="152"/>
      <c r="BD97" s="151">
        <v>42156</v>
      </c>
      <c r="BE97" s="152"/>
      <c r="BF97" s="151">
        <v>42187</v>
      </c>
      <c r="BG97" s="152"/>
      <c r="BH97" s="151">
        <v>42224</v>
      </c>
      <c r="BI97" s="152"/>
      <c r="BJ97" s="150">
        <v>42256</v>
      </c>
      <c r="BK97" s="150"/>
      <c r="BL97" s="151">
        <v>42290</v>
      </c>
      <c r="BM97" s="150"/>
      <c r="BN97" s="148">
        <v>42322</v>
      </c>
      <c r="BO97" s="147"/>
      <c r="BP97" s="143">
        <v>42353</v>
      </c>
      <c r="BQ97" s="149"/>
      <c r="BR97" s="145" t="s">
        <v>127</v>
      </c>
      <c r="BS97" s="146"/>
      <c r="BT97" s="147">
        <v>42385</v>
      </c>
      <c r="BU97" s="144"/>
      <c r="BV97" s="147">
        <v>42417</v>
      </c>
      <c r="BW97" s="147"/>
      <c r="BX97" s="143">
        <v>42460</v>
      </c>
      <c r="BY97" s="144"/>
      <c r="BZ97" s="143">
        <v>42479</v>
      </c>
      <c r="CA97" s="147"/>
      <c r="CB97" s="143">
        <v>42492</v>
      </c>
      <c r="CC97" s="144"/>
      <c r="CD97" s="147">
        <v>42524</v>
      </c>
      <c r="CE97" s="147"/>
      <c r="CF97" s="143">
        <v>42555</v>
      </c>
      <c r="CG97" s="147"/>
      <c r="CH97" s="143">
        <v>42586</v>
      </c>
      <c r="CI97" s="147"/>
      <c r="CJ97" s="143">
        <v>42618</v>
      </c>
      <c r="CK97" s="144"/>
      <c r="CL97" s="143">
        <v>42649</v>
      </c>
      <c r="CM97" s="147"/>
      <c r="CN97" s="143">
        <v>42681</v>
      </c>
      <c r="CO97" s="144"/>
      <c r="CP97" s="143">
        <v>42712</v>
      </c>
      <c r="CQ97" s="149"/>
      <c r="CR97" s="145" t="s">
        <v>26</v>
      </c>
      <c r="CS97" s="146"/>
      <c r="CT97" s="147">
        <v>42741</v>
      </c>
      <c r="CU97" s="144"/>
      <c r="CV97" s="147">
        <v>42773</v>
      </c>
      <c r="CW97" s="144"/>
      <c r="CX97" s="147">
        <v>42802</v>
      </c>
      <c r="CY97" s="144"/>
      <c r="CZ97" s="147">
        <v>42834</v>
      </c>
      <c r="DA97" s="144"/>
      <c r="DB97" s="147">
        <v>42865</v>
      </c>
      <c r="DC97" s="144"/>
      <c r="DD97" s="147">
        <v>42897</v>
      </c>
      <c r="DE97" s="147"/>
      <c r="DF97" s="143">
        <v>42928</v>
      </c>
      <c r="DG97" s="147"/>
      <c r="DH97" s="143">
        <v>42955</v>
      </c>
      <c r="DI97" s="147"/>
      <c r="DJ97" s="143">
        <v>42987</v>
      </c>
      <c r="DK97" s="147"/>
      <c r="DL97" s="143">
        <v>43018</v>
      </c>
      <c r="DM97" s="147"/>
      <c r="DN97" s="143">
        <v>43050</v>
      </c>
      <c r="DO97" s="147"/>
      <c r="DP97" s="143">
        <v>43081</v>
      </c>
      <c r="DQ97" s="149"/>
      <c r="DR97" s="145" t="s">
        <v>127</v>
      </c>
      <c r="DS97" s="146"/>
      <c r="DT97" s="148">
        <v>43111</v>
      </c>
      <c r="DU97" s="147"/>
      <c r="DV97" s="143">
        <v>43143</v>
      </c>
      <c r="DW97" s="147"/>
      <c r="DX97" s="143">
        <v>43172</v>
      </c>
      <c r="DY97" s="144"/>
      <c r="DZ97" s="143">
        <v>43191</v>
      </c>
      <c r="EA97" s="144"/>
      <c r="EB97" s="143">
        <v>43222</v>
      </c>
      <c r="EC97" s="144"/>
      <c r="ED97" s="143">
        <v>43254</v>
      </c>
      <c r="EE97" s="144"/>
      <c r="EF97" s="143">
        <v>43285</v>
      </c>
      <c r="EG97" s="144"/>
      <c r="EH97" s="143">
        <v>43317</v>
      </c>
      <c r="EI97" s="144"/>
      <c r="EJ97" s="143">
        <v>43349</v>
      </c>
      <c r="EK97" s="144"/>
      <c r="EL97" s="143">
        <v>43380</v>
      </c>
      <c r="EM97" s="144"/>
      <c r="EN97" s="143">
        <v>43412</v>
      </c>
      <c r="EO97" s="144"/>
      <c r="EP97" s="143">
        <v>43443</v>
      </c>
      <c r="EQ97" s="144"/>
      <c r="ER97" s="145" t="s">
        <v>127</v>
      </c>
      <c r="ES97" s="146"/>
      <c r="ET97" s="143">
        <v>43473</v>
      </c>
      <c r="EU97" s="144"/>
      <c r="EV97" s="143">
        <v>43505</v>
      </c>
      <c r="EW97" s="144"/>
      <c r="EX97" s="143">
        <v>43534</v>
      </c>
      <c r="EY97" s="144"/>
      <c r="EZ97" s="143">
        <v>43566</v>
      </c>
      <c r="FA97" s="144"/>
      <c r="FB97" s="143">
        <v>43597</v>
      </c>
      <c r="FC97" s="144"/>
      <c r="FD97" s="143">
        <v>43629</v>
      </c>
      <c r="FE97" s="144"/>
      <c r="FF97" s="143">
        <v>43660</v>
      </c>
      <c r="FG97" s="144"/>
      <c r="FH97" s="143">
        <v>43692</v>
      </c>
      <c r="FI97" s="144"/>
      <c r="FJ97" s="143">
        <v>43724</v>
      </c>
      <c r="FK97" s="144"/>
      <c r="FL97" s="143">
        <v>43755</v>
      </c>
      <c r="FM97" s="144"/>
      <c r="FN97" s="143">
        <v>43787</v>
      </c>
      <c r="FO97" s="144"/>
      <c r="FP97" s="143">
        <v>43818</v>
      </c>
      <c r="FQ97" s="144"/>
      <c r="FR97" s="145" t="s">
        <v>127</v>
      </c>
      <c r="FS97" s="146"/>
      <c r="FT97" s="143">
        <v>43840</v>
      </c>
      <c r="FU97" s="147"/>
      <c r="FV97" s="143">
        <v>43872</v>
      </c>
      <c r="FW97" s="144"/>
      <c r="FX97" s="143">
        <v>43902</v>
      </c>
      <c r="FY97" s="144"/>
      <c r="FZ97" s="143">
        <v>43934</v>
      </c>
      <c r="GA97" s="144"/>
      <c r="GB97" s="143">
        <v>43965</v>
      </c>
      <c r="GC97" s="144"/>
      <c r="GD97" s="143">
        <v>43997</v>
      </c>
      <c r="GE97" s="144"/>
      <c r="GF97" s="143">
        <v>44028</v>
      </c>
      <c r="GG97" s="144"/>
      <c r="GH97" s="143">
        <v>44060</v>
      </c>
      <c r="GI97" s="144"/>
      <c r="GJ97" s="143">
        <v>44092</v>
      </c>
      <c r="GK97" s="144"/>
      <c r="GL97" s="143">
        <v>44123</v>
      </c>
      <c r="GM97" s="144"/>
      <c r="GN97" s="143">
        <v>44155</v>
      </c>
      <c r="GO97" s="144"/>
      <c r="GP97" s="143">
        <v>44186</v>
      </c>
      <c r="GQ97" s="144"/>
      <c r="GR97" s="145" t="s">
        <v>82</v>
      </c>
      <c r="GS97" s="146"/>
      <c r="GT97" s="143">
        <v>44217</v>
      </c>
      <c r="GU97" s="144"/>
      <c r="GV97" s="143">
        <v>44249</v>
      </c>
      <c r="GW97" s="144"/>
      <c r="GX97" s="143">
        <v>44278</v>
      </c>
      <c r="GY97" s="144"/>
      <c r="GZ97" s="143">
        <v>44310</v>
      </c>
      <c r="HA97" s="144"/>
      <c r="HB97" s="143">
        <v>44341</v>
      </c>
      <c r="HC97" s="144"/>
      <c r="HD97" s="143">
        <v>44373</v>
      </c>
      <c r="HE97" s="144"/>
      <c r="HF97" s="143">
        <v>44378</v>
      </c>
      <c r="HG97" s="144"/>
      <c r="HH97" s="143">
        <v>44410</v>
      </c>
      <c r="HI97" s="144"/>
      <c r="HJ97" s="143">
        <v>44442</v>
      </c>
      <c r="HK97" s="144"/>
      <c r="HL97" s="143">
        <v>44473</v>
      </c>
      <c r="HM97" s="144"/>
      <c r="HN97" s="143">
        <v>44505</v>
      </c>
      <c r="HO97" s="144"/>
      <c r="HP97" s="143">
        <v>44536</v>
      </c>
      <c r="HQ97" s="144"/>
      <c r="HR97" s="134" t="s">
        <v>82</v>
      </c>
      <c r="HS97" s="135"/>
      <c r="HT97" s="143">
        <v>44566</v>
      </c>
      <c r="HU97" s="144"/>
      <c r="HV97" s="143">
        <v>44598</v>
      </c>
      <c r="HW97" s="144"/>
      <c r="HX97" s="143">
        <v>44627</v>
      </c>
      <c r="HY97" s="144"/>
      <c r="HZ97" s="143">
        <v>44659</v>
      </c>
      <c r="IA97" s="144"/>
      <c r="IB97" s="143">
        <v>44690</v>
      </c>
      <c r="IC97" s="144"/>
      <c r="ID97" s="143">
        <v>44722</v>
      </c>
      <c r="IE97" s="144"/>
      <c r="IF97" s="143">
        <v>44753</v>
      </c>
      <c r="IG97" s="144"/>
      <c r="IH97" s="143">
        <v>44785</v>
      </c>
      <c r="II97" s="144"/>
      <c r="IJ97" s="143">
        <v>44817</v>
      </c>
      <c r="IK97" s="144"/>
      <c r="IL97" s="143">
        <v>44848</v>
      </c>
      <c r="IM97" s="144"/>
      <c r="IN97" s="143">
        <v>44880</v>
      </c>
      <c r="IO97" s="144"/>
      <c r="IP97" s="143">
        <v>44911</v>
      </c>
      <c r="IQ97" s="144"/>
      <c r="IR97" s="134" t="s">
        <v>82</v>
      </c>
      <c r="IS97" s="135"/>
      <c r="IT97" s="143">
        <v>44927</v>
      </c>
      <c r="IU97" s="144"/>
      <c r="IV97" s="143">
        <v>44959</v>
      </c>
      <c r="IW97" s="144"/>
      <c r="IX97" s="143" t="s">
        <v>128</v>
      </c>
      <c r="IY97" s="144"/>
      <c r="IZ97" s="143">
        <v>45020</v>
      </c>
      <c r="JA97" s="144"/>
      <c r="JB97" s="143">
        <v>45051</v>
      </c>
      <c r="JC97" s="144"/>
      <c r="JD97" s="143">
        <v>45083</v>
      </c>
      <c r="JE97" s="144"/>
      <c r="JF97" s="134" t="s">
        <v>82</v>
      </c>
      <c r="JG97" s="135"/>
    </row>
    <row r="98" spans="2:267" ht="16" thickTop="1" thickBot="1">
      <c r="B98" s="136" t="s">
        <v>100</v>
      </c>
      <c r="C98" s="137"/>
      <c r="D98" s="137"/>
      <c r="E98" s="138"/>
      <c r="F98" s="139">
        <v>10018</v>
      </c>
      <c r="G98" s="140"/>
      <c r="H98" s="139">
        <v>10282</v>
      </c>
      <c r="I98" s="140"/>
      <c r="J98" s="139">
        <v>10282</v>
      </c>
      <c r="K98" s="140"/>
      <c r="L98" s="139">
        <v>10299</v>
      </c>
      <c r="M98" s="141"/>
      <c r="N98" s="139">
        <v>10299</v>
      </c>
      <c r="O98" s="140"/>
      <c r="P98" s="130">
        <v>10289</v>
      </c>
      <c r="Q98" s="142"/>
      <c r="R98" s="116"/>
      <c r="S98" s="115"/>
      <c r="T98" s="130">
        <v>10410</v>
      </c>
      <c r="U98" s="131"/>
      <c r="V98" s="130">
        <v>10404</v>
      </c>
      <c r="W98" s="131"/>
      <c r="X98" s="130">
        <v>10382</v>
      </c>
      <c r="Y98" s="131"/>
      <c r="Z98" s="130">
        <v>10406</v>
      </c>
      <c r="AA98" s="132"/>
      <c r="AB98" s="131">
        <v>10406</v>
      </c>
      <c r="AC98" s="133"/>
      <c r="AD98" s="131">
        <v>10406</v>
      </c>
      <c r="AE98" s="133"/>
      <c r="AF98" s="128">
        <v>10379</v>
      </c>
      <c r="AG98" s="125"/>
      <c r="AH98" s="128">
        <v>10379</v>
      </c>
      <c r="AI98" s="125"/>
      <c r="AJ98" s="128">
        <v>10334</v>
      </c>
      <c r="AK98" s="128"/>
      <c r="AL98" s="124">
        <v>10334</v>
      </c>
      <c r="AM98" s="125"/>
      <c r="AN98" s="128">
        <v>10334</v>
      </c>
      <c r="AO98" s="125"/>
      <c r="AP98" s="128">
        <v>10334</v>
      </c>
      <c r="AQ98" s="129"/>
      <c r="AR98" s="116">
        <f>AP98</f>
        <v>10334</v>
      </c>
      <c r="AS98" s="115"/>
      <c r="AT98" s="128">
        <v>10384</v>
      </c>
      <c r="AU98" s="125"/>
      <c r="AV98" s="128">
        <v>10422</v>
      </c>
      <c r="AW98" s="125"/>
      <c r="AX98" s="128">
        <v>10422</v>
      </c>
      <c r="AY98" s="125"/>
      <c r="AZ98" s="128">
        <v>10403</v>
      </c>
      <c r="BA98" s="125"/>
      <c r="BB98" s="128">
        <v>10497</v>
      </c>
      <c r="BC98" s="125"/>
      <c r="BD98" s="124">
        <v>10501</v>
      </c>
      <c r="BE98" s="125"/>
      <c r="BF98" s="124">
        <v>10501</v>
      </c>
      <c r="BG98" s="125"/>
      <c r="BH98" s="124">
        <v>10455</v>
      </c>
      <c r="BI98" s="125"/>
      <c r="BJ98" s="126">
        <v>10455</v>
      </c>
      <c r="BK98" s="127"/>
      <c r="BL98" s="124">
        <v>10454</v>
      </c>
      <c r="BM98" s="128"/>
      <c r="BN98" s="121">
        <v>10451</v>
      </c>
      <c r="BO98" s="115"/>
      <c r="BP98" s="122">
        <v>10451</v>
      </c>
      <c r="BQ98" s="115"/>
      <c r="BR98" s="116">
        <f>AVERAGE(AT98:BQ98)</f>
        <v>10449.666666666666</v>
      </c>
      <c r="BS98" s="117"/>
      <c r="BT98" s="119">
        <v>10452</v>
      </c>
      <c r="BU98" s="108"/>
      <c r="BV98" s="122">
        <v>10459</v>
      </c>
      <c r="BW98" s="115"/>
      <c r="BX98" s="122">
        <v>10452</v>
      </c>
      <c r="BY98" s="120"/>
      <c r="BZ98" s="115">
        <v>10452</v>
      </c>
      <c r="CA98" s="120"/>
      <c r="CB98" s="115">
        <v>10447</v>
      </c>
      <c r="CC98" s="115"/>
      <c r="CD98" s="122">
        <v>10447</v>
      </c>
      <c r="CE98" s="115"/>
      <c r="CF98" s="122">
        <v>10498</v>
      </c>
      <c r="CG98" s="115"/>
      <c r="CH98" s="122">
        <v>10449</v>
      </c>
      <c r="CI98" s="115"/>
      <c r="CJ98" s="122">
        <v>10449</v>
      </c>
      <c r="CK98" s="115"/>
      <c r="CL98" s="122">
        <v>10499</v>
      </c>
      <c r="CM98" s="115"/>
      <c r="CN98" s="122">
        <v>10376</v>
      </c>
      <c r="CO98" s="120"/>
      <c r="CP98" s="107">
        <v>10369</v>
      </c>
      <c r="CQ98" s="123"/>
      <c r="CR98" s="109">
        <v>10369</v>
      </c>
      <c r="CS98" s="110"/>
      <c r="CT98" s="122">
        <v>10405</v>
      </c>
      <c r="CU98" s="115"/>
      <c r="CV98" s="122">
        <v>10405</v>
      </c>
      <c r="CW98" s="115"/>
      <c r="CX98" s="122">
        <v>10500</v>
      </c>
      <c r="CY98" s="115"/>
      <c r="CZ98" s="122">
        <v>10500</v>
      </c>
      <c r="DA98" s="115"/>
      <c r="DB98" s="122">
        <v>10488</v>
      </c>
      <c r="DC98" s="115"/>
      <c r="DD98" s="122">
        <v>10488</v>
      </c>
      <c r="DE98" s="120"/>
      <c r="DF98" s="115">
        <v>10500</v>
      </c>
      <c r="DG98" s="120"/>
      <c r="DH98" s="115">
        <v>10500</v>
      </c>
      <c r="DI98" s="120"/>
      <c r="DJ98" s="115">
        <v>10500</v>
      </c>
      <c r="DK98" s="120"/>
      <c r="DL98" s="115">
        <v>10500</v>
      </c>
      <c r="DM98" s="120"/>
      <c r="DN98" s="115">
        <v>10500</v>
      </c>
      <c r="DO98" s="120"/>
      <c r="DP98" s="115">
        <v>10500</v>
      </c>
      <c r="DQ98" s="120"/>
      <c r="DR98" s="116">
        <v>10500</v>
      </c>
      <c r="DS98" s="117"/>
      <c r="DT98" s="121">
        <v>10500</v>
      </c>
      <c r="DU98" s="120"/>
      <c r="DV98" s="115">
        <v>10500</v>
      </c>
      <c r="DW98" s="120"/>
      <c r="DX98" s="115">
        <v>10199</v>
      </c>
      <c r="DY98" s="115"/>
      <c r="DZ98" s="115">
        <v>10199</v>
      </c>
      <c r="EA98" s="115"/>
      <c r="EB98" s="115">
        <v>10199</v>
      </c>
      <c r="EC98" s="115"/>
      <c r="ED98" s="115">
        <v>10205</v>
      </c>
      <c r="EE98" s="115"/>
      <c r="EF98" s="115">
        <v>10205</v>
      </c>
      <c r="EG98" s="115"/>
      <c r="EH98" s="115">
        <v>10205</v>
      </c>
      <c r="EI98" s="115"/>
      <c r="EJ98" s="115">
        <v>10205</v>
      </c>
      <c r="EK98" s="115"/>
      <c r="EL98" s="115">
        <v>10205</v>
      </c>
      <c r="EM98" s="115"/>
      <c r="EN98" s="115">
        <v>10205</v>
      </c>
      <c r="EO98" s="115"/>
      <c r="EP98" s="115">
        <v>10205</v>
      </c>
      <c r="EQ98" s="115"/>
      <c r="ER98" s="116">
        <v>10205</v>
      </c>
      <c r="ES98" s="117"/>
      <c r="ET98" s="115">
        <v>10205</v>
      </c>
      <c r="EU98" s="115"/>
      <c r="EV98" s="115">
        <v>10205</v>
      </c>
      <c r="EW98" s="115"/>
      <c r="EX98" s="115">
        <v>10205</v>
      </c>
      <c r="EY98" s="115"/>
      <c r="EZ98" s="115">
        <v>10205</v>
      </c>
      <c r="FA98" s="115"/>
      <c r="FB98" s="115">
        <v>10205</v>
      </c>
      <c r="FC98" s="115"/>
      <c r="FD98" s="115">
        <v>10205</v>
      </c>
      <c r="FE98" s="115"/>
      <c r="FF98" s="115">
        <v>10205</v>
      </c>
      <c r="FG98" s="115"/>
      <c r="FH98" s="115">
        <v>10205</v>
      </c>
      <c r="FI98" s="115"/>
      <c r="FJ98" s="115">
        <v>10205</v>
      </c>
      <c r="FK98" s="115"/>
      <c r="FL98" s="115">
        <v>10205</v>
      </c>
      <c r="FM98" s="115"/>
      <c r="FN98" s="115">
        <v>10205</v>
      </c>
      <c r="FO98" s="115"/>
      <c r="FP98" s="115">
        <v>10205</v>
      </c>
      <c r="FQ98" s="115"/>
      <c r="FR98" s="116">
        <v>10205</v>
      </c>
      <c r="FS98" s="117"/>
      <c r="FT98" s="118">
        <v>10205</v>
      </c>
      <c r="FU98" s="119"/>
      <c r="FV98" s="107">
        <v>10205</v>
      </c>
      <c r="FW98" s="108"/>
      <c r="FX98" s="107">
        <v>10205</v>
      </c>
      <c r="FY98" s="108"/>
      <c r="FZ98" s="107">
        <v>0</v>
      </c>
      <c r="GA98" s="108"/>
      <c r="GB98" s="107">
        <v>0</v>
      </c>
      <c r="GC98" s="108"/>
      <c r="GD98" s="107">
        <v>0</v>
      </c>
      <c r="GE98" s="108"/>
      <c r="GF98" s="107">
        <v>0</v>
      </c>
      <c r="GG98" s="108"/>
      <c r="GH98" s="107">
        <v>0</v>
      </c>
      <c r="GI98" s="108"/>
      <c r="GJ98" s="107">
        <v>0</v>
      </c>
      <c r="GK98" s="108"/>
      <c r="GL98" s="107" t="s">
        <v>120</v>
      </c>
      <c r="GM98" s="108"/>
      <c r="GN98" s="107" t="s">
        <v>120</v>
      </c>
      <c r="GO98" s="108"/>
      <c r="GP98" s="107" t="s">
        <v>120</v>
      </c>
      <c r="GQ98" s="108"/>
      <c r="GR98" s="109" t="s">
        <v>120</v>
      </c>
      <c r="GS98" s="110"/>
      <c r="GT98" s="107" t="s">
        <v>120</v>
      </c>
      <c r="GU98" s="108"/>
      <c r="GV98" s="107" t="s">
        <v>120</v>
      </c>
      <c r="GW98" s="108"/>
      <c r="GX98" s="107" t="s">
        <v>120</v>
      </c>
      <c r="GY98" s="108"/>
      <c r="GZ98" s="107" t="s">
        <v>120</v>
      </c>
      <c r="HA98" s="108"/>
      <c r="HB98" s="107" t="s">
        <v>120</v>
      </c>
      <c r="HC98" s="108"/>
      <c r="HD98" s="107" t="s">
        <v>120</v>
      </c>
      <c r="HE98" s="108"/>
      <c r="HF98" s="107" t="s">
        <v>120</v>
      </c>
      <c r="HG98" s="108"/>
      <c r="HH98" s="107" t="s">
        <v>120</v>
      </c>
      <c r="HI98" s="108"/>
      <c r="HJ98" s="107" t="s">
        <v>120</v>
      </c>
      <c r="HK98" s="108"/>
      <c r="HL98" s="107" t="s">
        <v>120</v>
      </c>
      <c r="HM98" s="108"/>
      <c r="HN98" s="107" t="s">
        <v>120</v>
      </c>
      <c r="HO98" s="108"/>
      <c r="HP98" s="107" t="s">
        <v>120</v>
      </c>
      <c r="HQ98" s="108"/>
      <c r="HR98" s="109" t="s">
        <v>120</v>
      </c>
      <c r="HS98" s="110"/>
      <c r="HT98" s="107" t="s">
        <v>120</v>
      </c>
      <c r="HU98" s="108"/>
      <c r="HV98" s="107" t="s">
        <v>120</v>
      </c>
      <c r="HW98" s="108"/>
      <c r="HX98" s="107" t="s">
        <v>120</v>
      </c>
      <c r="HY98" s="108"/>
      <c r="HZ98" s="107" t="s">
        <v>120</v>
      </c>
      <c r="IA98" s="108"/>
      <c r="IB98" s="107" t="s">
        <v>120</v>
      </c>
      <c r="IC98" s="108"/>
      <c r="ID98" s="107" t="s">
        <v>120</v>
      </c>
      <c r="IE98" s="108"/>
      <c r="IF98" s="107" t="s">
        <v>120</v>
      </c>
      <c r="IG98" s="108"/>
      <c r="IH98" s="107" t="s">
        <v>120</v>
      </c>
      <c r="II98" s="108"/>
      <c r="IJ98" s="107" t="s">
        <v>120</v>
      </c>
      <c r="IK98" s="108"/>
      <c r="IL98" s="107" t="s">
        <v>120</v>
      </c>
      <c r="IM98" s="108"/>
      <c r="IN98" s="107" t="s">
        <v>120</v>
      </c>
      <c r="IO98" s="108"/>
      <c r="IP98" s="107" t="s">
        <v>120</v>
      </c>
      <c r="IQ98" s="108"/>
      <c r="IR98" s="109" t="s">
        <v>120</v>
      </c>
      <c r="IS98" s="110"/>
      <c r="IT98" s="107" t="s">
        <v>120</v>
      </c>
      <c r="IU98" s="108"/>
      <c r="IV98" s="107" t="s">
        <v>120</v>
      </c>
      <c r="IW98" s="108"/>
      <c r="IX98" s="107" t="s">
        <v>120</v>
      </c>
      <c r="IY98" s="108"/>
      <c r="IZ98" s="107" t="s">
        <v>120</v>
      </c>
      <c r="JA98" s="108"/>
      <c r="JB98" s="107" t="s">
        <v>120</v>
      </c>
      <c r="JC98" s="108"/>
      <c r="JD98" s="107" t="s">
        <v>120</v>
      </c>
      <c r="JE98" s="108"/>
      <c r="JF98" s="109" t="s">
        <v>120</v>
      </c>
      <c r="JG98" s="110"/>
    </row>
    <row r="99" spans="2:267" ht="15.5" thickTop="1">
      <c r="B99" s="111" t="s">
        <v>129</v>
      </c>
      <c r="C99" s="112"/>
      <c r="D99" s="112"/>
      <c r="E99" s="113"/>
      <c r="F99" s="106">
        <v>0.54400000000000004</v>
      </c>
      <c r="G99" s="89"/>
      <c r="H99" s="106">
        <v>0.51200000000000001</v>
      </c>
      <c r="I99" s="89"/>
      <c r="J99" s="106">
        <v>0.52300000000000002</v>
      </c>
      <c r="K99" s="89"/>
      <c r="L99" s="106">
        <v>0.55200000000000005</v>
      </c>
      <c r="M99" s="106"/>
      <c r="N99" s="106">
        <v>0.57899999999999996</v>
      </c>
      <c r="O99" s="89"/>
      <c r="P99" s="106">
        <v>0.55200000000000005</v>
      </c>
      <c r="Q99" s="114"/>
      <c r="R99" s="96"/>
      <c r="S99" s="100"/>
      <c r="T99" s="106">
        <v>0.57599999999999996</v>
      </c>
      <c r="U99" s="89"/>
      <c r="V99" s="106">
        <v>0.628</v>
      </c>
      <c r="W99" s="89"/>
      <c r="X99" s="106">
        <v>0.60199999999999998</v>
      </c>
      <c r="Y99" s="89"/>
      <c r="Z99" s="106">
        <v>0.57499999999999996</v>
      </c>
      <c r="AA99" s="106"/>
      <c r="AB99" s="90">
        <v>0.53200000000000003</v>
      </c>
      <c r="AC99" s="106"/>
      <c r="AD99" s="90">
        <v>0.53</v>
      </c>
      <c r="AE99" s="106"/>
      <c r="AF99" s="103">
        <v>0.52800000000000002</v>
      </c>
      <c r="AG99" s="100"/>
      <c r="AH99" s="103">
        <v>0.54800000000000004</v>
      </c>
      <c r="AI99" s="100"/>
      <c r="AJ99" s="103">
        <v>0.54400000000000004</v>
      </c>
      <c r="AK99" s="101"/>
      <c r="AL99" s="100">
        <v>0.57499999999999996</v>
      </c>
      <c r="AM99" s="100"/>
      <c r="AN99" s="103">
        <v>0.57399999999999995</v>
      </c>
      <c r="AO99" s="100"/>
      <c r="AP99" s="103">
        <v>0.51400000000000001</v>
      </c>
      <c r="AQ99" s="105"/>
      <c r="AR99" s="96">
        <f>AVERAGE(T99:AQ99)</f>
        <v>0.56050000000000011</v>
      </c>
      <c r="AS99" s="100"/>
      <c r="AT99" s="103">
        <v>0.56100000000000005</v>
      </c>
      <c r="AU99" s="100"/>
      <c r="AV99" s="103">
        <v>0.59299999999999997</v>
      </c>
      <c r="AW99" s="100"/>
      <c r="AX99" s="103">
        <v>0.54</v>
      </c>
      <c r="AY99" s="100"/>
      <c r="AZ99" s="103">
        <v>0.56200000000000006</v>
      </c>
      <c r="BA99" s="100"/>
      <c r="BB99" s="103">
        <v>0.51200000000000001</v>
      </c>
      <c r="BC99" s="100"/>
      <c r="BD99" s="100">
        <v>0.499</v>
      </c>
      <c r="BE99" s="100"/>
      <c r="BF99" s="100">
        <v>0.503</v>
      </c>
      <c r="BG99" s="100"/>
      <c r="BH99" s="100">
        <v>0.52762500000000001</v>
      </c>
      <c r="BI99" s="100"/>
      <c r="BJ99" s="103">
        <v>0.499</v>
      </c>
      <c r="BK99" s="101"/>
      <c r="BL99" s="100">
        <v>0.49412099999999998</v>
      </c>
      <c r="BM99" s="101"/>
      <c r="BN99" s="102">
        <v>0.51400000000000001</v>
      </c>
      <c r="BO99" s="100"/>
      <c r="BP99" s="103">
        <v>0.47299999999999998</v>
      </c>
      <c r="BQ99" s="100"/>
      <c r="BR99" s="96">
        <v>0.52300000000000002</v>
      </c>
      <c r="BS99" s="97"/>
      <c r="BT99" s="99">
        <v>0.49399999999999999</v>
      </c>
      <c r="BU99" s="90"/>
      <c r="BV99" s="103">
        <v>0.53</v>
      </c>
      <c r="BW99" s="100"/>
      <c r="BX99" s="103">
        <v>0.50743000000000005</v>
      </c>
      <c r="BY99" s="101"/>
      <c r="BZ99" s="100">
        <v>0.498</v>
      </c>
      <c r="CA99" s="101"/>
      <c r="CB99" s="100">
        <v>0.45472800000000002</v>
      </c>
      <c r="CC99" s="100"/>
      <c r="CD99" s="103">
        <v>0.45907916148176497</v>
      </c>
      <c r="CE99" s="100"/>
      <c r="CF99" s="103">
        <v>0.472495</v>
      </c>
      <c r="CG99" s="100"/>
      <c r="CH99" s="103">
        <v>0.45112039769202</v>
      </c>
      <c r="CI99" s="100"/>
      <c r="CJ99" s="103">
        <v>0.44966663476568702</v>
      </c>
      <c r="CK99" s="100"/>
      <c r="CL99" s="103">
        <v>0.47099999999999997</v>
      </c>
      <c r="CM99" s="100"/>
      <c r="CN99" s="103">
        <v>0.48506489334361402</v>
      </c>
      <c r="CO99" s="101"/>
      <c r="CP99" s="89">
        <v>0.44700000000000001</v>
      </c>
      <c r="CQ99" s="104"/>
      <c r="CR99" s="91">
        <v>0.47659117394025713</v>
      </c>
      <c r="CS99" s="92"/>
      <c r="CT99" s="103">
        <v>0.49574099999999999</v>
      </c>
      <c r="CU99" s="100"/>
      <c r="CV99" s="103">
        <v>0.52631629999999996</v>
      </c>
      <c r="CW99" s="100"/>
      <c r="CX99" s="103">
        <v>0.51100000000000001</v>
      </c>
      <c r="CY99" s="100"/>
      <c r="CZ99" s="103">
        <v>0.483628</v>
      </c>
      <c r="DA99" s="100"/>
      <c r="DB99" s="103">
        <v>0.44700000000000001</v>
      </c>
      <c r="DC99" s="100"/>
      <c r="DD99" s="103">
        <v>0.45500000000000002</v>
      </c>
      <c r="DE99" s="101"/>
      <c r="DF99" s="100">
        <v>0.44400000000000001</v>
      </c>
      <c r="DG99" s="101"/>
      <c r="DH99" s="100">
        <v>0.46</v>
      </c>
      <c r="DI99" s="101"/>
      <c r="DJ99" s="100">
        <v>0.47299999999999998</v>
      </c>
      <c r="DK99" s="101"/>
      <c r="DL99" s="100">
        <v>0.47399999999999998</v>
      </c>
      <c r="DM99" s="101"/>
      <c r="DN99" s="100">
        <v>0.45474599999999998</v>
      </c>
      <c r="DO99" s="101"/>
      <c r="DP99" s="100">
        <v>0.433</v>
      </c>
      <c r="DQ99" s="101"/>
      <c r="DR99" s="96">
        <v>0.47497772000000005</v>
      </c>
      <c r="DS99" s="97"/>
      <c r="DT99" s="102">
        <v>0.46200000000000002</v>
      </c>
      <c r="DU99" s="101"/>
      <c r="DV99" s="100">
        <v>0.51300000000000001</v>
      </c>
      <c r="DW99" s="101"/>
      <c r="DX99" s="100">
        <v>0.45537987000000002</v>
      </c>
      <c r="DY99" s="100"/>
      <c r="DZ99" s="100">
        <v>0.4539203</v>
      </c>
      <c r="EA99" s="100"/>
      <c r="EB99" s="100">
        <v>0.439</v>
      </c>
      <c r="EC99" s="100"/>
      <c r="ED99" s="100">
        <v>0.43969999999999998</v>
      </c>
      <c r="EE99" s="100"/>
      <c r="EF99" s="100">
        <v>0.44828000000000001</v>
      </c>
      <c r="EG99" s="100"/>
      <c r="EH99" s="100">
        <v>0.42399999999999999</v>
      </c>
      <c r="EI99" s="100"/>
      <c r="EJ99" s="100">
        <v>0.40662999999999999</v>
      </c>
      <c r="EK99" s="100"/>
      <c r="EL99" s="100">
        <v>0.46163330000000002</v>
      </c>
      <c r="EM99" s="100"/>
      <c r="EN99" s="100">
        <v>0.45810000000000001</v>
      </c>
      <c r="EO99" s="100"/>
      <c r="EP99" s="100">
        <v>0.42199999999999999</v>
      </c>
      <c r="EQ99" s="100"/>
      <c r="ER99" s="96">
        <v>0.44862828083333334</v>
      </c>
      <c r="ES99" s="97"/>
      <c r="ET99" s="100">
        <v>0.45582299999999998</v>
      </c>
      <c r="EU99" s="100"/>
      <c r="EV99" s="100">
        <v>0.52640500000000001</v>
      </c>
      <c r="EW99" s="100"/>
      <c r="EX99" s="100">
        <v>0.49164069999999999</v>
      </c>
      <c r="EY99" s="100"/>
      <c r="EZ99" s="100">
        <v>0.46</v>
      </c>
      <c r="FA99" s="100"/>
      <c r="FB99" s="100">
        <v>0.42071999999999998</v>
      </c>
      <c r="FC99" s="100"/>
      <c r="FD99" s="100">
        <v>0.44001950000000001</v>
      </c>
      <c r="FE99" s="100"/>
      <c r="FF99" s="100">
        <v>0.42646077982013902</v>
      </c>
      <c r="FG99" s="100"/>
      <c r="FH99" s="100">
        <v>0.44075800999999998</v>
      </c>
      <c r="FI99" s="100"/>
      <c r="FJ99" s="100">
        <v>0.42715661999999999</v>
      </c>
      <c r="FK99" s="100"/>
      <c r="FL99" s="100">
        <v>0.43676999999999999</v>
      </c>
      <c r="FM99" s="100"/>
      <c r="FN99" s="100">
        <v>0.43052400000000002</v>
      </c>
      <c r="FO99" s="100"/>
      <c r="FP99" s="100">
        <v>0.41948999999999997</v>
      </c>
      <c r="FQ99" s="100"/>
      <c r="FR99" s="96">
        <v>0.44795000000000001</v>
      </c>
      <c r="FS99" s="97"/>
      <c r="FT99" s="98">
        <v>0.41949389999999998</v>
      </c>
      <c r="FU99" s="99"/>
      <c r="FV99" s="89">
        <v>0.45976</v>
      </c>
      <c r="FW99" s="90"/>
      <c r="FX99" s="89">
        <v>0.3</v>
      </c>
      <c r="FY99" s="90"/>
      <c r="FZ99" s="89">
        <v>0</v>
      </c>
      <c r="GA99" s="90"/>
      <c r="GB99" s="89">
        <v>0</v>
      </c>
      <c r="GC99" s="90"/>
      <c r="GD99" s="89">
        <v>0</v>
      </c>
      <c r="GE99" s="90"/>
      <c r="GF99" s="89">
        <v>0</v>
      </c>
      <c r="GG99" s="90"/>
      <c r="GH99" s="89">
        <v>0</v>
      </c>
      <c r="GI99" s="90"/>
      <c r="GJ99" s="89">
        <v>0</v>
      </c>
      <c r="GK99" s="90"/>
      <c r="GL99" s="89" t="s">
        <v>120</v>
      </c>
      <c r="GM99" s="90"/>
      <c r="GN99" s="89" t="s">
        <v>120</v>
      </c>
      <c r="GO99" s="90"/>
      <c r="GP99" s="89" t="s">
        <v>120</v>
      </c>
      <c r="GQ99" s="90"/>
      <c r="GR99" s="91" t="s">
        <v>120</v>
      </c>
      <c r="GS99" s="92"/>
      <c r="GT99" s="89" t="s">
        <v>120</v>
      </c>
      <c r="GU99" s="90"/>
      <c r="GV99" s="89" t="s">
        <v>120</v>
      </c>
      <c r="GW99" s="90"/>
      <c r="GX99" s="89" t="s">
        <v>120</v>
      </c>
      <c r="GY99" s="90"/>
      <c r="GZ99" s="89" t="s">
        <v>120</v>
      </c>
      <c r="HA99" s="90"/>
      <c r="HB99" s="89" t="s">
        <v>120</v>
      </c>
      <c r="HC99" s="90"/>
      <c r="HD99" s="89" t="s">
        <v>120</v>
      </c>
      <c r="HE99" s="90"/>
      <c r="HF99" s="89" t="s">
        <v>120</v>
      </c>
      <c r="HG99" s="90"/>
      <c r="HH99" s="89" t="s">
        <v>120</v>
      </c>
      <c r="HI99" s="90"/>
      <c r="HJ99" s="89" t="s">
        <v>120</v>
      </c>
      <c r="HK99" s="90"/>
      <c r="HL99" s="89" t="s">
        <v>120</v>
      </c>
      <c r="HM99" s="90"/>
      <c r="HN99" s="89" t="s">
        <v>120</v>
      </c>
      <c r="HO99" s="90"/>
      <c r="HP99" s="89" t="s">
        <v>120</v>
      </c>
      <c r="HQ99" s="90"/>
      <c r="HR99" s="91" t="s">
        <v>120</v>
      </c>
      <c r="HS99" s="92"/>
      <c r="HT99" s="89" t="s">
        <v>120</v>
      </c>
      <c r="HU99" s="90"/>
      <c r="HV99" s="89" t="s">
        <v>120</v>
      </c>
      <c r="HW99" s="90"/>
      <c r="HX99" s="89" t="s">
        <v>120</v>
      </c>
      <c r="HY99" s="90"/>
      <c r="HZ99" s="89" t="s">
        <v>120</v>
      </c>
      <c r="IA99" s="90"/>
      <c r="IB99" s="89" t="s">
        <v>120</v>
      </c>
      <c r="IC99" s="90"/>
      <c r="ID99" s="89" t="s">
        <v>120</v>
      </c>
      <c r="IE99" s="90"/>
      <c r="IF99" s="89" t="s">
        <v>120</v>
      </c>
      <c r="IG99" s="90"/>
      <c r="IH99" s="89" t="s">
        <v>120</v>
      </c>
      <c r="II99" s="90"/>
      <c r="IJ99" s="89" t="s">
        <v>120</v>
      </c>
      <c r="IK99" s="90"/>
      <c r="IL99" s="89" t="s">
        <v>120</v>
      </c>
      <c r="IM99" s="90"/>
      <c r="IN99" s="89" t="s">
        <v>120</v>
      </c>
      <c r="IO99" s="90"/>
      <c r="IP99" s="89" t="s">
        <v>120</v>
      </c>
      <c r="IQ99" s="90"/>
      <c r="IR99" s="91" t="s">
        <v>120</v>
      </c>
      <c r="IS99" s="92"/>
      <c r="IT99" s="89" t="s">
        <v>120</v>
      </c>
      <c r="IU99" s="90"/>
      <c r="IV99" s="89" t="s">
        <v>120</v>
      </c>
      <c r="IW99" s="90"/>
      <c r="IX99" s="89" t="s">
        <v>120</v>
      </c>
      <c r="IY99" s="90"/>
      <c r="IZ99" s="89" t="s">
        <v>120</v>
      </c>
      <c r="JA99" s="90"/>
      <c r="JB99" s="89" t="s">
        <v>120</v>
      </c>
      <c r="JC99" s="90"/>
      <c r="JD99" s="89" t="s">
        <v>120</v>
      </c>
      <c r="JE99" s="90"/>
      <c r="JF99" s="91" t="s">
        <v>120</v>
      </c>
      <c r="JG99" s="92"/>
    </row>
    <row r="100" spans="2:267" ht="15.5" thickBot="1">
      <c r="B100" s="93" t="s">
        <v>130</v>
      </c>
      <c r="C100" s="94"/>
      <c r="D100" s="94"/>
      <c r="E100" s="95"/>
      <c r="F100" s="86">
        <v>1.2999999999999999E-2</v>
      </c>
      <c r="G100" s="78"/>
      <c r="H100" s="86">
        <v>-4.4999999999999998E-2</v>
      </c>
      <c r="I100" s="78"/>
      <c r="J100" s="86">
        <v>-0.104</v>
      </c>
      <c r="K100" s="78"/>
      <c r="L100" s="86">
        <v>-6.4000000000000001E-2</v>
      </c>
      <c r="M100" s="80"/>
      <c r="N100" s="86">
        <v>-7.0999999999999994E-2</v>
      </c>
      <c r="O100" s="78"/>
      <c r="P100" s="86">
        <v>-1.0999999999999999E-2</v>
      </c>
      <c r="Q100" s="88"/>
      <c r="R100" s="85"/>
      <c r="S100" s="82"/>
      <c r="T100" s="86">
        <v>-3.3000000000000002E-2</v>
      </c>
      <c r="U100" s="78"/>
      <c r="V100" s="86">
        <v>-5.7000000000000002E-2</v>
      </c>
      <c r="W100" s="78"/>
      <c r="X100" s="86">
        <v>0</v>
      </c>
      <c r="Y100" s="78"/>
      <c r="Z100" s="86">
        <v>-5.0000000000000001E-3</v>
      </c>
      <c r="AA100" s="80"/>
      <c r="AB100" s="87">
        <v>-5.2999999999999999E-2</v>
      </c>
      <c r="AC100" s="80"/>
      <c r="AD100" s="87">
        <v>-4.3999999999999997E-2</v>
      </c>
      <c r="AE100" s="80"/>
      <c r="AF100" s="83">
        <v>-2.8000000000000001E-2</v>
      </c>
      <c r="AG100" s="82"/>
      <c r="AH100" s="83">
        <v>7.0000000000000007E-2</v>
      </c>
      <c r="AI100" s="82"/>
      <c r="AJ100" s="83">
        <v>4.1000000000000002E-2</v>
      </c>
      <c r="AK100" s="83"/>
      <c r="AL100" s="81">
        <v>4.2000000000000003E-2</v>
      </c>
      <c r="AM100" s="82"/>
      <c r="AN100" s="83">
        <v>-1.0999999999999999E-2</v>
      </c>
      <c r="AO100" s="82"/>
      <c r="AP100" s="83">
        <v>-7.0000000000000007E-2</v>
      </c>
      <c r="AQ100" s="84"/>
      <c r="AR100" s="85">
        <v>-1.4E-2</v>
      </c>
      <c r="AS100" s="82"/>
      <c r="AT100" s="83">
        <v>-2.7E-2</v>
      </c>
      <c r="AU100" s="82"/>
      <c r="AV100" s="83">
        <v>-5.6000000000000001E-2</v>
      </c>
      <c r="AW100" s="82"/>
      <c r="AX100" s="78">
        <v>-0.10299003322259126</v>
      </c>
      <c r="AY100" s="80"/>
      <c r="AZ100" s="78">
        <v>-2.2608695652173716E-2</v>
      </c>
      <c r="BA100" s="80"/>
      <c r="BB100" s="78">
        <v>-3.7593984962406068E-2</v>
      </c>
      <c r="BC100" s="80"/>
      <c r="BD100" s="79">
        <v>-5.8490566037735947E-2</v>
      </c>
      <c r="BE100" s="80"/>
      <c r="BF100" s="79">
        <v>-4.7E-2</v>
      </c>
      <c r="BG100" s="80"/>
      <c r="BH100" s="79">
        <v>-3.7180656934306611E-2</v>
      </c>
      <c r="BI100" s="80"/>
      <c r="BJ100" s="78">
        <v>-8.2720588235294157E-2</v>
      </c>
      <c r="BK100" s="78"/>
      <c r="BL100" s="79">
        <v>-0.14000000000000001</v>
      </c>
      <c r="BM100" s="78"/>
      <c r="BN100" s="75">
        <v>-0.10452961672473859</v>
      </c>
      <c r="BO100" s="74"/>
      <c r="BP100" s="76">
        <v>-7.9000000000000001E-2</v>
      </c>
      <c r="BQ100" s="74"/>
      <c r="BR100" s="70">
        <v>-6.7000000000000004E-2</v>
      </c>
      <c r="BS100" s="71"/>
      <c r="BT100" s="76">
        <v>-0.12</v>
      </c>
      <c r="BU100" s="74"/>
      <c r="BV100" s="76">
        <v>-0.107</v>
      </c>
      <c r="BW100" s="74"/>
      <c r="BX100" s="76">
        <v>-0.06</v>
      </c>
      <c r="BY100" s="76"/>
      <c r="BZ100" s="73">
        <v>-0.114</v>
      </c>
      <c r="CA100" s="76"/>
      <c r="CB100" s="73">
        <v>-0.112</v>
      </c>
      <c r="CC100" s="74"/>
      <c r="CD100" s="76">
        <v>-7.9000000000000001E-2</v>
      </c>
      <c r="CE100" s="74"/>
      <c r="CF100" s="76">
        <v>-6.0999999999999999E-2</v>
      </c>
      <c r="CG100" s="74"/>
      <c r="CH100" s="76">
        <v>-0.14499999999999999</v>
      </c>
      <c r="CI100" s="74"/>
      <c r="CJ100" s="76">
        <v>-9.9000000000000005E-2</v>
      </c>
      <c r="CK100" s="74"/>
      <c r="CL100" s="76">
        <v>-4.7E-2</v>
      </c>
      <c r="CM100" s="74"/>
      <c r="CN100" s="76">
        <v>-5.6000000000000001E-2</v>
      </c>
      <c r="CO100" s="76"/>
      <c r="CP100" s="73">
        <v>-5.5E-2</v>
      </c>
      <c r="CQ100" s="77"/>
      <c r="CR100" s="70">
        <v>-8.8999999999999996E-2</v>
      </c>
      <c r="CS100" s="71"/>
      <c r="CT100" s="76">
        <v>5.0000000000000001E-3</v>
      </c>
      <c r="CU100" s="74"/>
      <c r="CV100" s="76">
        <v>-7.0000000000000001E-3</v>
      </c>
      <c r="CW100" s="74"/>
      <c r="CX100" s="76">
        <v>7.0000000000000001E-3</v>
      </c>
      <c r="CY100" s="74"/>
      <c r="CZ100" s="76">
        <v>-2.9000000000000001E-2</v>
      </c>
      <c r="DA100" s="74"/>
      <c r="DB100" s="76">
        <v>-1.7000000000000001E-2</v>
      </c>
      <c r="DC100" s="74"/>
      <c r="DD100" s="76">
        <v>-8.0000000000000002E-3</v>
      </c>
      <c r="DE100" s="76"/>
      <c r="DF100" s="73">
        <v>-0.06</v>
      </c>
      <c r="DG100" s="76"/>
      <c r="DH100" s="73">
        <v>1.6E-2</v>
      </c>
      <c r="DI100" s="76"/>
      <c r="DJ100" s="73">
        <v>5.2999999999999999E-2</v>
      </c>
      <c r="DK100" s="76"/>
      <c r="DL100" s="73">
        <v>6.0000000000000001E-3</v>
      </c>
      <c r="DM100" s="76"/>
      <c r="DN100" s="73">
        <v>-6.3E-2</v>
      </c>
      <c r="DO100" s="76"/>
      <c r="DP100" s="73">
        <v>-3.2000000000000001E-2</v>
      </c>
      <c r="DQ100" s="76"/>
      <c r="DR100" s="70">
        <v>-8.9999999999999993E-3</v>
      </c>
      <c r="DS100" s="71"/>
      <c r="DT100" s="75">
        <v>-6.8000000000000005E-2</v>
      </c>
      <c r="DU100" s="76"/>
      <c r="DV100" s="73">
        <v>-2.5000000000000001E-2</v>
      </c>
      <c r="DW100" s="76"/>
      <c r="DX100" s="73">
        <v>-0.108</v>
      </c>
      <c r="DY100" s="74"/>
      <c r="DZ100" s="73">
        <v>-6.0999999999999999E-2</v>
      </c>
      <c r="EA100" s="74"/>
      <c r="EB100" s="73">
        <v>-1.7999999999999999E-2</v>
      </c>
      <c r="EC100" s="74"/>
      <c r="ED100" s="73">
        <v>-3.4602803933252546E-2</v>
      </c>
      <c r="EE100" s="74"/>
      <c r="EF100" s="73">
        <v>9.3952477722174521E-3</v>
      </c>
      <c r="EG100" s="74"/>
      <c r="EH100" s="73">
        <v>-7.8E-2</v>
      </c>
      <c r="EI100" s="74"/>
      <c r="EJ100" s="73">
        <v>-0.14082935755004411</v>
      </c>
      <c r="EK100" s="74"/>
      <c r="EL100" s="73">
        <v>-2.6090084388185608E-2</v>
      </c>
      <c r="EM100" s="74"/>
      <c r="EN100" s="73">
        <v>7.3755459091449094E-3</v>
      </c>
      <c r="EO100" s="74"/>
      <c r="EP100" s="73">
        <v>-2.4832118609993015E-2</v>
      </c>
      <c r="EQ100" s="74"/>
      <c r="ER100" s="70">
        <v>-4.8424481740959369E-2</v>
      </c>
      <c r="ES100" s="71"/>
      <c r="ET100" s="73">
        <v>-1.2809660610022977E-2</v>
      </c>
      <c r="EU100" s="74"/>
      <c r="EV100" s="73">
        <v>2.5573036413536698E-2</v>
      </c>
      <c r="EW100" s="74"/>
      <c r="EX100" s="73">
        <v>7.9627652403695404E-2</v>
      </c>
      <c r="EY100" s="74"/>
      <c r="EZ100" s="73">
        <v>1.3393760975219715E-2</v>
      </c>
      <c r="FA100" s="74"/>
      <c r="FB100" s="73">
        <v>-4.2000000000000003E-2</v>
      </c>
      <c r="FC100" s="74"/>
      <c r="FD100" s="73">
        <v>7.2663179440524139E-4</v>
      </c>
      <c r="FE100" s="74"/>
      <c r="FF100" s="73">
        <v>-4.8673195725575491E-2</v>
      </c>
      <c r="FG100" s="74"/>
      <c r="FH100" s="73">
        <v>4.0259641255605327E-2</v>
      </c>
      <c r="FI100" s="74"/>
      <c r="FJ100" s="73">
        <v>5.0479846543540763E-2</v>
      </c>
      <c r="FK100" s="74"/>
      <c r="FL100" s="73">
        <v>-5.3859416120977444E-2</v>
      </c>
      <c r="FM100" s="74"/>
      <c r="FN100" s="73">
        <v>-6.0196463654223931E-2</v>
      </c>
      <c r="FO100" s="74"/>
      <c r="FP100" s="73">
        <v>-6.0000000000000001E-3</v>
      </c>
      <c r="FQ100" s="74"/>
      <c r="FR100" s="70">
        <v>-2E-3</v>
      </c>
      <c r="FS100" s="71"/>
      <c r="FT100" s="75">
        <f>FT99/ET99-1</f>
        <v>-7.9700015137454727E-2</v>
      </c>
      <c r="FU100" s="76"/>
      <c r="FV100" s="73">
        <f>FV99/EV99-1</f>
        <v>-0.12660404061511576</v>
      </c>
      <c r="FW100" s="74"/>
      <c r="FX100" s="73">
        <f>FX99/EX99-1</f>
        <v>-0.38979828154992047</v>
      </c>
      <c r="FY100" s="74"/>
      <c r="FZ100" s="73">
        <f>FZ99/EZ99-1</f>
        <v>-1</v>
      </c>
      <c r="GA100" s="74"/>
      <c r="GB100" s="73">
        <f t="shared" ref="GB100" si="347">GB99/FB99-1</f>
        <v>-1</v>
      </c>
      <c r="GC100" s="74"/>
      <c r="GD100" s="73">
        <f t="shared" ref="GD100" si="348">GD99/FD99-1</f>
        <v>-1</v>
      </c>
      <c r="GE100" s="74"/>
      <c r="GF100" s="73">
        <f t="shared" ref="GF100" si="349">GF99/FF99-1</f>
        <v>-1</v>
      </c>
      <c r="GG100" s="74"/>
      <c r="GH100" s="73">
        <f t="shared" ref="GH100" si="350">GH99/FH99-1</f>
        <v>-1</v>
      </c>
      <c r="GI100" s="74"/>
      <c r="GJ100" s="73">
        <f t="shared" ref="GJ100" si="351">GJ99/FJ99-1</f>
        <v>-1</v>
      </c>
      <c r="GK100" s="74"/>
      <c r="GL100" s="73" t="s">
        <v>120</v>
      </c>
      <c r="GM100" s="74"/>
      <c r="GN100" s="73" t="s">
        <v>120</v>
      </c>
      <c r="GO100" s="74"/>
      <c r="GP100" s="73" t="s">
        <v>120</v>
      </c>
      <c r="GQ100" s="74"/>
      <c r="GR100" s="70" t="s">
        <v>120</v>
      </c>
      <c r="GS100" s="71"/>
      <c r="GT100" s="73" t="s">
        <v>120</v>
      </c>
      <c r="GU100" s="74"/>
      <c r="GV100" s="73" t="s">
        <v>120</v>
      </c>
      <c r="GW100" s="74"/>
      <c r="GX100" s="73" t="s">
        <v>120</v>
      </c>
      <c r="GY100" s="74"/>
      <c r="GZ100" s="73" t="s">
        <v>120</v>
      </c>
      <c r="HA100" s="74"/>
      <c r="HB100" s="73" t="s">
        <v>120</v>
      </c>
      <c r="HC100" s="74"/>
      <c r="HD100" s="73" t="s">
        <v>120</v>
      </c>
      <c r="HE100" s="74"/>
      <c r="HF100" s="73" t="s">
        <v>120</v>
      </c>
      <c r="HG100" s="74"/>
      <c r="HH100" s="73" t="s">
        <v>120</v>
      </c>
      <c r="HI100" s="74"/>
      <c r="HJ100" s="73" t="s">
        <v>120</v>
      </c>
      <c r="HK100" s="74"/>
      <c r="HL100" s="73" t="s">
        <v>120</v>
      </c>
      <c r="HM100" s="74"/>
      <c r="HN100" s="73" t="s">
        <v>120</v>
      </c>
      <c r="HO100" s="74"/>
      <c r="HP100" s="73" t="s">
        <v>120</v>
      </c>
      <c r="HQ100" s="74"/>
      <c r="HR100" s="70" t="s">
        <v>120</v>
      </c>
      <c r="HS100" s="71"/>
      <c r="HT100" s="73" t="s">
        <v>120</v>
      </c>
      <c r="HU100" s="74"/>
      <c r="HV100" s="73" t="s">
        <v>120</v>
      </c>
      <c r="HW100" s="74"/>
      <c r="HX100" s="73" t="s">
        <v>120</v>
      </c>
      <c r="HY100" s="74"/>
      <c r="HZ100" s="73" t="s">
        <v>120</v>
      </c>
      <c r="IA100" s="74"/>
      <c r="IB100" s="73" t="s">
        <v>120</v>
      </c>
      <c r="IC100" s="74"/>
      <c r="ID100" s="73" t="s">
        <v>120</v>
      </c>
      <c r="IE100" s="74"/>
      <c r="IF100" s="73" t="s">
        <v>120</v>
      </c>
      <c r="IG100" s="74"/>
      <c r="IH100" s="73" t="s">
        <v>120</v>
      </c>
      <c r="II100" s="74"/>
      <c r="IJ100" s="73" t="s">
        <v>120</v>
      </c>
      <c r="IK100" s="74"/>
      <c r="IL100" s="73" t="s">
        <v>120</v>
      </c>
      <c r="IM100" s="74"/>
      <c r="IN100" s="73" t="s">
        <v>120</v>
      </c>
      <c r="IO100" s="74"/>
      <c r="IP100" s="73" t="s">
        <v>120</v>
      </c>
      <c r="IQ100" s="74"/>
      <c r="IR100" s="70" t="s">
        <v>120</v>
      </c>
      <c r="IS100" s="71"/>
      <c r="IT100" s="73" t="s">
        <v>120</v>
      </c>
      <c r="IU100" s="74"/>
      <c r="IV100" s="73" t="s">
        <v>120</v>
      </c>
      <c r="IW100" s="74"/>
      <c r="IX100" s="73" t="s">
        <v>120</v>
      </c>
      <c r="IY100" s="74"/>
      <c r="IZ100" s="73" t="s">
        <v>120</v>
      </c>
      <c r="JA100" s="74"/>
      <c r="JB100" s="73" t="s">
        <v>120</v>
      </c>
      <c r="JC100" s="74"/>
      <c r="JD100" s="73" t="s">
        <v>120</v>
      </c>
      <c r="JE100" s="74"/>
      <c r="JF100" s="70" t="s">
        <v>120</v>
      </c>
      <c r="JG100" s="71"/>
    </row>
    <row r="101" spans="2:267">
      <c r="C101" s="7" t="s">
        <v>66</v>
      </c>
      <c r="D101" s="1" t="s">
        <v>131</v>
      </c>
      <c r="CH101" s="64"/>
    </row>
    <row r="102" spans="2:267">
      <c r="B102" s="72" t="s">
        <v>71</v>
      </c>
      <c r="C102" s="72"/>
      <c r="D102" s="16" t="s">
        <v>72</v>
      </c>
      <c r="BL102" s="63"/>
    </row>
    <row r="103" spans="2:267">
      <c r="BL103" s="12"/>
    </row>
    <row r="104" spans="2:267">
      <c r="BL104" s="10"/>
    </row>
  </sheetData>
  <mergeCells count="5875">
    <mergeCell ref="GN7:GO7"/>
    <mergeCell ref="GP7:GQ7"/>
    <mergeCell ref="GR7:GS7"/>
    <mergeCell ref="FV7:FW7"/>
    <mergeCell ref="FX7:FY7"/>
    <mergeCell ref="FZ7:GA7"/>
    <mergeCell ref="GB7:GC7"/>
    <mergeCell ref="GD7:GE7"/>
    <mergeCell ref="GF7:GG7"/>
    <mergeCell ref="FJ7:FK7"/>
    <mergeCell ref="FL7:FM7"/>
    <mergeCell ref="FN7:FO7"/>
    <mergeCell ref="FP7:FQ7"/>
    <mergeCell ref="FR7:FS7"/>
    <mergeCell ref="FT7:FU7"/>
    <mergeCell ref="B2:DO3"/>
    <mergeCell ref="CW4:CZ4"/>
    <mergeCell ref="B7:E7"/>
    <mergeCell ref="FD7:FE7"/>
    <mergeCell ref="FF7:FG7"/>
    <mergeCell ref="FH7:FI7"/>
    <mergeCell ref="JR7:JS7"/>
    <mergeCell ref="B8:E8"/>
    <mergeCell ref="FD8:FE8"/>
    <mergeCell ref="FF8:FG8"/>
    <mergeCell ref="FH8:FI8"/>
    <mergeCell ref="FJ8:FK8"/>
    <mergeCell ref="FL8:FM8"/>
    <mergeCell ref="FN8:FO8"/>
    <mergeCell ref="JB7:JC7"/>
    <mergeCell ref="JD7:JE7"/>
    <mergeCell ref="JF7:JG7"/>
    <mergeCell ref="JH7:JI7"/>
    <mergeCell ref="JJ7:JK7"/>
    <mergeCell ref="JL7:JM7"/>
    <mergeCell ref="IP7:IQ7"/>
    <mergeCell ref="IR7:IS7"/>
    <mergeCell ref="IT7:IU7"/>
    <mergeCell ref="IV7:IW7"/>
    <mergeCell ref="IX7:IY7"/>
    <mergeCell ref="IZ7:JA7"/>
    <mergeCell ref="ID7:IE7"/>
    <mergeCell ref="IF7:IG7"/>
    <mergeCell ref="IH7:II7"/>
    <mergeCell ref="IJ7:IK7"/>
    <mergeCell ref="IL7:IM7"/>
    <mergeCell ref="IN7:IO7"/>
    <mergeCell ref="HR7:HS7"/>
    <mergeCell ref="HT7:HU7"/>
    <mergeCell ref="HV7:HW7"/>
    <mergeCell ref="HX7:HY7"/>
    <mergeCell ref="HZ7:IA7"/>
    <mergeCell ref="IB7:IC7"/>
    <mergeCell ref="GT8:GU8"/>
    <mergeCell ref="GV8:GW8"/>
    <mergeCell ref="GX8:GY8"/>
    <mergeCell ref="GB8:GC8"/>
    <mergeCell ref="GD8:GE8"/>
    <mergeCell ref="GF8:GG8"/>
    <mergeCell ref="GH8:GI8"/>
    <mergeCell ref="GJ8:GK8"/>
    <mergeCell ref="GL8:GM8"/>
    <mergeCell ref="FP8:FQ8"/>
    <mergeCell ref="FR8:FS8"/>
    <mergeCell ref="FT8:FU8"/>
    <mergeCell ref="FV8:FW8"/>
    <mergeCell ref="FX8:FY8"/>
    <mergeCell ref="FZ8:GA8"/>
    <mergeCell ref="JN7:JO7"/>
    <mergeCell ref="JP7:JQ7"/>
    <mergeCell ref="HF7:HG7"/>
    <mergeCell ref="HH7:HI7"/>
    <mergeCell ref="HJ7:HK7"/>
    <mergeCell ref="HL7:HM7"/>
    <mergeCell ref="HN7:HO7"/>
    <mergeCell ref="HP7:HQ7"/>
    <mergeCell ref="GT7:GU7"/>
    <mergeCell ref="GV7:GW7"/>
    <mergeCell ref="GX7:GY7"/>
    <mergeCell ref="GZ7:HA7"/>
    <mergeCell ref="HB7:HC7"/>
    <mergeCell ref="HD7:HE7"/>
    <mergeCell ref="GH7:GI7"/>
    <mergeCell ref="GJ7:GK7"/>
    <mergeCell ref="GL7:GM7"/>
    <mergeCell ref="JR8:JS8"/>
    <mergeCell ref="IV8:IW8"/>
    <mergeCell ref="IX8:IY8"/>
    <mergeCell ref="IZ8:JA8"/>
    <mergeCell ref="JB8:JC8"/>
    <mergeCell ref="JD8:JE8"/>
    <mergeCell ref="JF8:JG8"/>
    <mergeCell ref="IJ8:IK8"/>
    <mergeCell ref="IL8:IM8"/>
    <mergeCell ref="IN8:IO8"/>
    <mergeCell ref="IP8:IQ8"/>
    <mergeCell ref="IR8:IS8"/>
    <mergeCell ref="IT8:IU8"/>
    <mergeCell ref="HX8:HY8"/>
    <mergeCell ref="HZ8:IA8"/>
    <mergeCell ref="IB8:IC8"/>
    <mergeCell ref="ID8:IE8"/>
    <mergeCell ref="IF8:IG8"/>
    <mergeCell ref="IH8:II8"/>
    <mergeCell ref="FN9:FO9"/>
    <mergeCell ref="FP9:FQ9"/>
    <mergeCell ref="FR9:FS9"/>
    <mergeCell ref="FT9:FU9"/>
    <mergeCell ref="FV9:FW9"/>
    <mergeCell ref="FX9:FY9"/>
    <mergeCell ref="B9:E9"/>
    <mergeCell ref="FD9:FE9"/>
    <mergeCell ref="FF9:FG9"/>
    <mergeCell ref="FH9:FI9"/>
    <mergeCell ref="FJ9:FK9"/>
    <mergeCell ref="FL9:FM9"/>
    <mergeCell ref="JH8:JI8"/>
    <mergeCell ref="JJ8:JK8"/>
    <mergeCell ref="JL8:JM8"/>
    <mergeCell ref="JN8:JO8"/>
    <mergeCell ref="JP8:JQ8"/>
    <mergeCell ref="HL8:HM8"/>
    <mergeCell ref="HN8:HO8"/>
    <mergeCell ref="HP8:HQ8"/>
    <mergeCell ref="HR8:HS8"/>
    <mergeCell ref="HT8:HU8"/>
    <mergeCell ref="HV8:HW8"/>
    <mergeCell ref="GZ8:HA8"/>
    <mergeCell ref="HB8:HC8"/>
    <mergeCell ref="HD8:HE8"/>
    <mergeCell ref="HF8:HG8"/>
    <mergeCell ref="HH8:HI8"/>
    <mergeCell ref="HJ8:HK8"/>
    <mergeCell ref="GN8:GO8"/>
    <mergeCell ref="GP8:GQ8"/>
    <mergeCell ref="GR8:GS8"/>
    <mergeCell ref="HN9:HO9"/>
    <mergeCell ref="HP9:HQ9"/>
    <mergeCell ref="HR9:HS9"/>
    <mergeCell ref="HT9:HU9"/>
    <mergeCell ref="GX9:GY9"/>
    <mergeCell ref="GZ9:HA9"/>
    <mergeCell ref="HB9:HC9"/>
    <mergeCell ref="HD9:HE9"/>
    <mergeCell ref="HF9:HG9"/>
    <mergeCell ref="HH9:HI9"/>
    <mergeCell ref="GL9:GM9"/>
    <mergeCell ref="GN9:GO9"/>
    <mergeCell ref="GP9:GQ9"/>
    <mergeCell ref="GR9:GS9"/>
    <mergeCell ref="GT9:GU9"/>
    <mergeCell ref="GV9:GW9"/>
    <mergeCell ref="FZ9:GA9"/>
    <mergeCell ref="GB9:GC9"/>
    <mergeCell ref="GD9:GE9"/>
    <mergeCell ref="GF9:GG9"/>
    <mergeCell ref="GH9:GI9"/>
    <mergeCell ref="GJ9:GK9"/>
    <mergeCell ref="JR9:JS9"/>
    <mergeCell ref="BX10:BY10"/>
    <mergeCell ref="BZ10:CA10"/>
    <mergeCell ref="CB10:CC10"/>
    <mergeCell ref="CD10:CE10"/>
    <mergeCell ref="CF10:CG10"/>
    <mergeCell ref="JF9:JG9"/>
    <mergeCell ref="JH9:JI9"/>
    <mergeCell ref="JJ9:JK9"/>
    <mergeCell ref="JL9:JM9"/>
    <mergeCell ref="JN9:JO9"/>
    <mergeCell ref="JP9:JQ9"/>
    <mergeCell ref="IT9:IU9"/>
    <mergeCell ref="IV9:IW9"/>
    <mergeCell ref="IX9:IY9"/>
    <mergeCell ref="IZ9:JA9"/>
    <mergeCell ref="JB9:JC9"/>
    <mergeCell ref="JD9:JE9"/>
    <mergeCell ref="IH9:II9"/>
    <mergeCell ref="IJ9:IK9"/>
    <mergeCell ref="IL9:IM9"/>
    <mergeCell ref="IN9:IO9"/>
    <mergeCell ref="IP9:IQ9"/>
    <mergeCell ref="IR9:IS9"/>
    <mergeCell ref="HV9:HW9"/>
    <mergeCell ref="HX9:HY9"/>
    <mergeCell ref="HZ9:IA9"/>
    <mergeCell ref="IB9:IC9"/>
    <mergeCell ref="ID9:IE9"/>
    <mergeCell ref="IF9:IG9"/>
    <mergeCell ref="HJ9:HK9"/>
    <mergeCell ref="HL9:HM9"/>
    <mergeCell ref="BD16:BE16"/>
    <mergeCell ref="BF16:BG16"/>
    <mergeCell ref="BH16:BI16"/>
    <mergeCell ref="BJ16:BK16"/>
    <mergeCell ref="BL16:BM16"/>
    <mergeCell ref="BN16:BO16"/>
    <mergeCell ref="AR16:AS16"/>
    <mergeCell ref="AT16:AU16"/>
    <mergeCell ref="AV16:AW16"/>
    <mergeCell ref="AX16:AY16"/>
    <mergeCell ref="AZ16:BA16"/>
    <mergeCell ref="BB16:BC16"/>
    <mergeCell ref="B12:C12"/>
    <mergeCell ref="B16:E16"/>
    <mergeCell ref="AJ16:AK16"/>
    <mergeCell ref="AL16:AM16"/>
    <mergeCell ref="AN16:AO16"/>
    <mergeCell ref="AP16:AQ16"/>
    <mergeCell ref="CN16:CO16"/>
    <mergeCell ref="CP16:CQ16"/>
    <mergeCell ref="CR16:CS16"/>
    <mergeCell ref="CT16:CU16"/>
    <mergeCell ref="CV16:CW16"/>
    <mergeCell ref="CX16:CY16"/>
    <mergeCell ref="CB16:CC16"/>
    <mergeCell ref="CD16:CE16"/>
    <mergeCell ref="CF16:CG16"/>
    <mergeCell ref="CH16:CI16"/>
    <mergeCell ref="CJ16:CK16"/>
    <mergeCell ref="CL16:CM16"/>
    <mergeCell ref="BP16:BQ16"/>
    <mergeCell ref="BR16:BS16"/>
    <mergeCell ref="BT16:BU16"/>
    <mergeCell ref="BV16:BW16"/>
    <mergeCell ref="BX16:BY16"/>
    <mergeCell ref="BZ16:CA16"/>
    <mergeCell ref="DX16:DY16"/>
    <mergeCell ref="DZ16:EA16"/>
    <mergeCell ref="EB16:EC16"/>
    <mergeCell ref="ED16:EE16"/>
    <mergeCell ref="EF16:EG16"/>
    <mergeCell ref="EH16:EI16"/>
    <mergeCell ref="DL16:DM16"/>
    <mergeCell ref="DN16:DO16"/>
    <mergeCell ref="DP16:DQ16"/>
    <mergeCell ref="DR16:DS16"/>
    <mergeCell ref="DT16:DU16"/>
    <mergeCell ref="DV16:DW16"/>
    <mergeCell ref="CZ16:DA16"/>
    <mergeCell ref="DB16:DC16"/>
    <mergeCell ref="DD16:DE16"/>
    <mergeCell ref="DF16:DG16"/>
    <mergeCell ref="DH16:DI16"/>
    <mergeCell ref="DJ16:DK16"/>
    <mergeCell ref="FH16:FI16"/>
    <mergeCell ref="FJ16:FK16"/>
    <mergeCell ref="FL16:FM16"/>
    <mergeCell ref="FN16:FO16"/>
    <mergeCell ref="FP16:FQ16"/>
    <mergeCell ref="FR16:FS16"/>
    <mergeCell ref="EV16:EW16"/>
    <mergeCell ref="EX16:EY16"/>
    <mergeCell ref="EZ16:FA16"/>
    <mergeCell ref="FB16:FC16"/>
    <mergeCell ref="FD16:FE16"/>
    <mergeCell ref="FF16:FG16"/>
    <mergeCell ref="EJ16:EK16"/>
    <mergeCell ref="EL16:EM16"/>
    <mergeCell ref="EN16:EO16"/>
    <mergeCell ref="EP16:EQ16"/>
    <mergeCell ref="ER16:ES16"/>
    <mergeCell ref="ET16:EU16"/>
    <mergeCell ref="GR16:GS16"/>
    <mergeCell ref="GT16:GU16"/>
    <mergeCell ref="GV16:GW16"/>
    <mergeCell ref="GX16:GY16"/>
    <mergeCell ref="GZ16:HA16"/>
    <mergeCell ref="HB16:HC16"/>
    <mergeCell ref="GF16:GG16"/>
    <mergeCell ref="GH16:GI16"/>
    <mergeCell ref="GJ16:GK16"/>
    <mergeCell ref="GL16:GM16"/>
    <mergeCell ref="GN16:GO16"/>
    <mergeCell ref="GP16:GQ16"/>
    <mergeCell ref="FT16:FU16"/>
    <mergeCell ref="FV16:FW16"/>
    <mergeCell ref="FX16:FY16"/>
    <mergeCell ref="FZ16:GA16"/>
    <mergeCell ref="GB16:GC16"/>
    <mergeCell ref="GD16:GE16"/>
    <mergeCell ref="IX16:IY16"/>
    <mergeCell ref="IZ16:JA16"/>
    <mergeCell ref="IB16:IC16"/>
    <mergeCell ref="ID16:IE16"/>
    <mergeCell ref="IF16:IG16"/>
    <mergeCell ref="IH16:II16"/>
    <mergeCell ref="IJ16:IK16"/>
    <mergeCell ref="IL16:IM16"/>
    <mergeCell ref="HP16:HQ16"/>
    <mergeCell ref="HR16:HS16"/>
    <mergeCell ref="HT16:HU16"/>
    <mergeCell ref="HV16:HW16"/>
    <mergeCell ref="HX16:HY16"/>
    <mergeCell ref="HZ16:IA16"/>
    <mergeCell ref="HD16:HE16"/>
    <mergeCell ref="HF16:HG16"/>
    <mergeCell ref="HH16:HI16"/>
    <mergeCell ref="HJ16:HK16"/>
    <mergeCell ref="HL16:HM16"/>
    <mergeCell ref="HN16:HO16"/>
    <mergeCell ref="BH17:BI17"/>
    <mergeCell ref="BJ17:BK17"/>
    <mergeCell ref="BL17:BM17"/>
    <mergeCell ref="BN17:BO17"/>
    <mergeCell ref="BP17:BQ17"/>
    <mergeCell ref="BR17:BS17"/>
    <mergeCell ref="AV17:AW17"/>
    <mergeCell ref="AX17:AY17"/>
    <mergeCell ref="AZ17:BA17"/>
    <mergeCell ref="BB17:BC17"/>
    <mergeCell ref="BD17:BE17"/>
    <mergeCell ref="BF17:BG17"/>
    <mergeCell ref="JN16:JO16"/>
    <mergeCell ref="JP16:JQ16"/>
    <mergeCell ref="JR16:JS16"/>
    <mergeCell ref="B17:E17"/>
    <mergeCell ref="AJ17:AK17"/>
    <mergeCell ref="AL17:AM17"/>
    <mergeCell ref="AN17:AO17"/>
    <mergeCell ref="AP17:AQ17"/>
    <mergeCell ref="AR17:AS17"/>
    <mergeCell ref="AT17:AU17"/>
    <mergeCell ref="JB16:JC16"/>
    <mergeCell ref="JD16:JE16"/>
    <mergeCell ref="JF16:JG16"/>
    <mergeCell ref="JH16:JI16"/>
    <mergeCell ref="JJ16:JK16"/>
    <mergeCell ref="JL16:JM16"/>
    <mergeCell ref="IN16:IO16"/>
    <mergeCell ref="IP16:IQ16"/>
    <mergeCell ref="IR16:IS16"/>
    <mergeCell ref="IV16:IW16"/>
    <mergeCell ref="CR17:CS17"/>
    <mergeCell ref="CT17:CU17"/>
    <mergeCell ref="CV17:CW17"/>
    <mergeCell ref="CX17:CY17"/>
    <mergeCell ref="CZ17:DA17"/>
    <mergeCell ref="DB17:DC17"/>
    <mergeCell ref="CF17:CG17"/>
    <mergeCell ref="CH17:CI17"/>
    <mergeCell ref="CJ17:CK17"/>
    <mergeCell ref="CL17:CM17"/>
    <mergeCell ref="CN17:CO17"/>
    <mergeCell ref="CP17:CQ17"/>
    <mergeCell ref="BT17:BU17"/>
    <mergeCell ref="BV17:BW17"/>
    <mergeCell ref="BX17:BY17"/>
    <mergeCell ref="BZ17:CA17"/>
    <mergeCell ref="CB17:CC17"/>
    <mergeCell ref="CD17:CE17"/>
    <mergeCell ref="EB17:EC17"/>
    <mergeCell ref="ED17:EE17"/>
    <mergeCell ref="EF17:EG17"/>
    <mergeCell ref="EH17:EI17"/>
    <mergeCell ref="EJ17:EK17"/>
    <mergeCell ref="EL17:EM17"/>
    <mergeCell ref="DP17:DQ17"/>
    <mergeCell ref="DR17:DS17"/>
    <mergeCell ref="DT17:DU17"/>
    <mergeCell ref="DV17:DW17"/>
    <mergeCell ref="DX17:DY17"/>
    <mergeCell ref="DZ17:EA17"/>
    <mergeCell ref="DD17:DE17"/>
    <mergeCell ref="DF17:DG17"/>
    <mergeCell ref="DH17:DI17"/>
    <mergeCell ref="DJ17:DK17"/>
    <mergeCell ref="DL17:DM17"/>
    <mergeCell ref="DN17:DO17"/>
    <mergeCell ref="FL17:FM17"/>
    <mergeCell ref="FN17:FO17"/>
    <mergeCell ref="FP17:FQ17"/>
    <mergeCell ref="FR17:FS17"/>
    <mergeCell ref="FT17:FU17"/>
    <mergeCell ref="FV17:FW17"/>
    <mergeCell ref="EZ17:FA17"/>
    <mergeCell ref="FB17:FC17"/>
    <mergeCell ref="FD17:FE17"/>
    <mergeCell ref="FF17:FG17"/>
    <mergeCell ref="FH17:FI17"/>
    <mergeCell ref="FJ17:FK17"/>
    <mergeCell ref="EN17:EO17"/>
    <mergeCell ref="EP17:EQ17"/>
    <mergeCell ref="ER17:ES17"/>
    <mergeCell ref="ET17:EU17"/>
    <mergeCell ref="EV17:EW17"/>
    <mergeCell ref="EX17:EY17"/>
    <mergeCell ref="GV17:GW17"/>
    <mergeCell ref="GX17:GY17"/>
    <mergeCell ref="GZ17:HA17"/>
    <mergeCell ref="HB17:HC17"/>
    <mergeCell ref="HD17:HE17"/>
    <mergeCell ref="HF17:HG17"/>
    <mergeCell ref="GJ17:GK17"/>
    <mergeCell ref="GL17:GM17"/>
    <mergeCell ref="GN17:GO17"/>
    <mergeCell ref="GP17:GQ17"/>
    <mergeCell ref="GR17:GS17"/>
    <mergeCell ref="GT17:GU17"/>
    <mergeCell ref="FX17:FY17"/>
    <mergeCell ref="FZ17:GA17"/>
    <mergeCell ref="GB17:GC17"/>
    <mergeCell ref="GD17:GE17"/>
    <mergeCell ref="GF17:GG17"/>
    <mergeCell ref="GH17:GI17"/>
    <mergeCell ref="JB17:JC17"/>
    <mergeCell ref="JD17:JE17"/>
    <mergeCell ref="IF17:IG17"/>
    <mergeCell ref="IH17:II17"/>
    <mergeCell ref="IJ17:IK17"/>
    <mergeCell ref="IL17:IM17"/>
    <mergeCell ref="IN17:IO17"/>
    <mergeCell ref="IP17:IQ17"/>
    <mergeCell ref="HT17:HU17"/>
    <mergeCell ref="HV17:HW17"/>
    <mergeCell ref="HX17:HY17"/>
    <mergeCell ref="HZ17:IA17"/>
    <mergeCell ref="IB17:IC17"/>
    <mergeCell ref="ID17:IE17"/>
    <mergeCell ref="HH17:HI17"/>
    <mergeCell ref="HJ17:HK17"/>
    <mergeCell ref="HL17:HM17"/>
    <mergeCell ref="HN17:HO17"/>
    <mergeCell ref="HP17:HQ17"/>
    <mergeCell ref="HR17:HS17"/>
    <mergeCell ref="BL18:BM18"/>
    <mergeCell ref="BN18:BO18"/>
    <mergeCell ref="BP18:BQ18"/>
    <mergeCell ref="BR18:BS18"/>
    <mergeCell ref="BT18:BU18"/>
    <mergeCell ref="BV18:BW18"/>
    <mergeCell ref="AZ18:BA18"/>
    <mergeCell ref="BB18:BC18"/>
    <mergeCell ref="BD18:BE18"/>
    <mergeCell ref="BF18:BG18"/>
    <mergeCell ref="BH18:BI18"/>
    <mergeCell ref="BJ18:BK18"/>
    <mergeCell ref="JR17:JS17"/>
    <mergeCell ref="B18:E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JF17:JG17"/>
    <mergeCell ref="JH17:JI17"/>
    <mergeCell ref="JJ17:JK17"/>
    <mergeCell ref="JL17:JM17"/>
    <mergeCell ref="JN17:JO17"/>
    <mergeCell ref="JP17:JQ17"/>
    <mergeCell ref="IR17:IS17"/>
    <mergeCell ref="IV17:IW17"/>
    <mergeCell ref="IX17:IY17"/>
    <mergeCell ref="IZ17:JA17"/>
    <mergeCell ref="CV18:CW18"/>
    <mergeCell ref="CX18:CY18"/>
    <mergeCell ref="CZ18:DA18"/>
    <mergeCell ref="DB18:DC18"/>
    <mergeCell ref="DD18:DE18"/>
    <mergeCell ref="DF18:DG18"/>
    <mergeCell ref="CJ18:CK18"/>
    <mergeCell ref="CL18:CM18"/>
    <mergeCell ref="CN18:CO18"/>
    <mergeCell ref="CP18:CQ18"/>
    <mergeCell ref="CR18:CS18"/>
    <mergeCell ref="CT18:CU18"/>
    <mergeCell ref="BX18:BY18"/>
    <mergeCell ref="BZ18:CA18"/>
    <mergeCell ref="CB18:CC18"/>
    <mergeCell ref="CD18:CE18"/>
    <mergeCell ref="CF18:CG18"/>
    <mergeCell ref="CH18:CI18"/>
    <mergeCell ref="EF18:EG18"/>
    <mergeCell ref="EH18:EI18"/>
    <mergeCell ref="EJ18:EK18"/>
    <mergeCell ref="EL18:EM18"/>
    <mergeCell ref="EN18:EO18"/>
    <mergeCell ref="EP18:EQ18"/>
    <mergeCell ref="DT18:DU18"/>
    <mergeCell ref="DV18:DW18"/>
    <mergeCell ref="DX18:DY18"/>
    <mergeCell ref="DZ18:EA18"/>
    <mergeCell ref="EB18:EC18"/>
    <mergeCell ref="ED18:EE18"/>
    <mergeCell ref="DH18:DI18"/>
    <mergeCell ref="DJ18:DK18"/>
    <mergeCell ref="DL18:DM18"/>
    <mergeCell ref="DN18:DO18"/>
    <mergeCell ref="DP18:DQ18"/>
    <mergeCell ref="DR18:DS18"/>
    <mergeCell ref="FP18:FQ18"/>
    <mergeCell ref="FR18:FS18"/>
    <mergeCell ref="FT18:FU18"/>
    <mergeCell ref="FV18:FW18"/>
    <mergeCell ref="FX18:FY18"/>
    <mergeCell ref="FZ18:GA18"/>
    <mergeCell ref="FD18:FE18"/>
    <mergeCell ref="FF18:FG18"/>
    <mergeCell ref="FH18:FI18"/>
    <mergeCell ref="FJ18:FK18"/>
    <mergeCell ref="FL18:FM18"/>
    <mergeCell ref="FN18:FO18"/>
    <mergeCell ref="ER18:ES18"/>
    <mergeCell ref="ET18:EU18"/>
    <mergeCell ref="EV18:EW18"/>
    <mergeCell ref="EX18:EY18"/>
    <mergeCell ref="EZ18:FA18"/>
    <mergeCell ref="FB18:FC18"/>
    <mergeCell ref="B19:E19"/>
    <mergeCell ref="AJ19:AK19"/>
    <mergeCell ref="AL19:AM19"/>
    <mergeCell ref="AN19:AO19"/>
    <mergeCell ref="AP19:AQ19"/>
    <mergeCell ref="IX18:IY18"/>
    <mergeCell ref="IZ18:JA18"/>
    <mergeCell ref="JB18:JC18"/>
    <mergeCell ref="JD18:JE18"/>
    <mergeCell ref="JF18:JG18"/>
    <mergeCell ref="JH18:JI18"/>
    <mergeCell ref="IJ18:IK18"/>
    <mergeCell ref="IL18:IM18"/>
    <mergeCell ref="IN18:IO18"/>
    <mergeCell ref="IP18:IQ18"/>
    <mergeCell ref="IR18:IS18"/>
    <mergeCell ref="IV18:IW18"/>
    <mergeCell ref="HX18:HY18"/>
    <mergeCell ref="HZ18:IA18"/>
    <mergeCell ref="IB18:IC18"/>
    <mergeCell ref="ID18:IE18"/>
    <mergeCell ref="IF18:IG18"/>
    <mergeCell ref="IH18:II18"/>
    <mergeCell ref="HL18:HM18"/>
    <mergeCell ref="HN18:HO18"/>
    <mergeCell ref="HP18:HQ18"/>
    <mergeCell ref="HR18:HS18"/>
    <mergeCell ref="HT18:HU18"/>
    <mergeCell ref="HV18:HW18"/>
    <mergeCell ref="GZ18:HA18"/>
    <mergeCell ref="HB18:HC18"/>
    <mergeCell ref="HD18:HE18"/>
    <mergeCell ref="BD19:BE19"/>
    <mergeCell ref="BF19:BG19"/>
    <mergeCell ref="CF19:CG19"/>
    <mergeCell ref="CH19:CI19"/>
    <mergeCell ref="CJ19:CK19"/>
    <mergeCell ref="CL19:CM19"/>
    <mergeCell ref="AR19:AS19"/>
    <mergeCell ref="AT19:AU19"/>
    <mergeCell ref="AV19:AW19"/>
    <mergeCell ref="AX19:AY19"/>
    <mergeCell ref="AZ19:BA19"/>
    <mergeCell ref="BB19:BC19"/>
    <mergeCell ref="JJ18:JK18"/>
    <mergeCell ref="JL18:JM18"/>
    <mergeCell ref="JN18:JO18"/>
    <mergeCell ref="JP18:JQ18"/>
    <mergeCell ref="JR18:JS18"/>
    <mergeCell ref="HF18:HG18"/>
    <mergeCell ref="HH18:HI18"/>
    <mergeCell ref="HJ18:HK18"/>
    <mergeCell ref="GN18:GO18"/>
    <mergeCell ref="GP18:GQ18"/>
    <mergeCell ref="GR18:GS18"/>
    <mergeCell ref="GT18:GU18"/>
    <mergeCell ref="GV18:GW18"/>
    <mergeCell ref="GX18:GY18"/>
    <mergeCell ref="GB18:GC18"/>
    <mergeCell ref="GD18:GE18"/>
    <mergeCell ref="GF18:GG18"/>
    <mergeCell ref="GH18:GI18"/>
    <mergeCell ref="GJ18:GK18"/>
    <mergeCell ref="GL18:GM18"/>
    <mergeCell ref="DL19:DM19"/>
    <mergeCell ref="DN19:DO19"/>
    <mergeCell ref="DP19:DQ19"/>
    <mergeCell ref="DR19:DS19"/>
    <mergeCell ref="DT19:DU19"/>
    <mergeCell ref="DV19:DW19"/>
    <mergeCell ref="CZ19:DA19"/>
    <mergeCell ref="DB19:DC19"/>
    <mergeCell ref="DD19:DE19"/>
    <mergeCell ref="DF19:DG19"/>
    <mergeCell ref="DH19:DI19"/>
    <mergeCell ref="DJ19:DK19"/>
    <mergeCell ref="CN19:CO19"/>
    <mergeCell ref="CP19:CQ19"/>
    <mergeCell ref="CR19:CS19"/>
    <mergeCell ref="CT19:CU19"/>
    <mergeCell ref="CV19:CW19"/>
    <mergeCell ref="CX19:CY19"/>
    <mergeCell ref="EV19:EW19"/>
    <mergeCell ref="EX19:EY19"/>
    <mergeCell ref="EZ19:FA19"/>
    <mergeCell ref="FB19:FC19"/>
    <mergeCell ref="FD19:FE19"/>
    <mergeCell ref="FF19:FG19"/>
    <mergeCell ref="EJ19:EK19"/>
    <mergeCell ref="EL19:EM19"/>
    <mergeCell ref="EN19:EO19"/>
    <mergeCell ref="EP19:EQ19"/>
    <mergeCell ref="ER19:ES19"/>
    <mergeCell ref="ET19:EU19"/>
    <mergeCell ref="DX19:DY19"/>
    <mergeCell ref="DZ19:EA19"/>
    <mergeCell ref="EB19:EC19"/>
    <mergeCell ref="ED19:EE19"/>
    <mergeCell ref="EF19:EG19"/>
    <mergeCell ref="EH19:EI19"/>
    <mergeCell ref="GF19:GG19"/>
    <mergeCell ref="GH19:GI19"/>
    <mergeCell ref="GJ19:GK19"/>
    <mergeCell ref="GL19:GM19"/>
    <mergeCell ref="GN19:GO19"/>
    <mergeCell ref="GP19:GQ19"/>
    <mergeCell ref="FT19:FU19"/>
    <mergeCell ref="FV19:FW19"/>
    <mergeCell ref="FX19:FY19"/>
    <mergeCell ref="FZ19:GA19"/>
    <mergeCell ref="GB19:GC19"/>
    <mergeCell ref="GD19:GE19"/>
    <mergeCell ref="FH19:FI19"/>
    <mergeCell ref="FJ19:FK19"/>
    <mergeCell ref="FL19:FM19"/>
    <mergeCell ref="FN19:FO19"/>
    <mergeCell ref="FP19:FQ19"/>
    <mergeCell ref="FR19:FS19"/>
    <mergeCell ref="HP19:HQ19"/>
    <mergeCell ref="HR19:HS19"/>
    <mergeCell ref="HT19:HU19"/>
    <mergeCell ref="HV19:HW19"/>
    <mergeCell ref="HX19:HY19"/>
    <mergeCell ref="HZ19:IA19"/>
    <mergeCell ref="HD19:HE19"/>
    <mergeCell ref="HF19:HG19"/>
    <mergeCell ref="HH19:HI19"/>
    <mergeCell ref="HJ19:HK19"/>
    <mergeCell ref="HL19:HM19"/>
    <mergeCell ref="HN19:HO19"/>
    <mergeCell ref="GR19:GS19"/>
    <mergeCell ref="GT19:GU19"/>
    <mergeCell ref="GV19:GW19"/>
    <mergeCell ref="GX19:GY19"/>
    <mergeCell ref="GZ19:HA19"/>
    <mergeCell ref="HB19:HC19"/>
    <mergeCell ref="JN19:JO19"/>
    <mergeCell ref="JP19:JQ19"/>
    <mergeCell ref="JR19:JS19"/>
    <mergeCell ref="JB19:JC19"/>
    <mergeCell ref="JD19:JE19"/>
    <mergeCell ref="JF19:JG19"/>
    <mergeCell ref="JH19:JI19"/>
    <mergeCell ref="JJ19:JK19"/>
    <mergeCell ref="JL19:JM19"/>
    <mergeCell ref="IN19:IO19"/>
    <mergeCell ref="IP19:IQ19"/>
    <mergeCell ref="IR19:IS19"/>
    <mergeCell ref="IV19:IW19"/>
    <mergeCell ref="IX19:IY19"/>
    <mergeCell ref="IZ19:JA19"/>
    <mergeCell ref="IB19:IC19"/>
    <mergeCell ref="ID19:IE19"/>
    <mergeCell ref="IF19:IG19"/>
    <mergeCell ref="IH19:II19"/>
    <mergeCell ref="IJ19:IK19"/>
    <mergeCell ref="IL19:IM19"/>
    <mergeCell ref="AB25:AC25"/>
    <mergeCell ref="AD25:AE25"/>
    <mergeCell ref="AF25:AG25"/>
    <mergeCell ref="AH25:AI25"/>
    <mergeCell ref="AJ25:AK25"/>
    <mergeCell ref="AL25:AM25"/>
    <mergeCell ref="P25:Q25"/>
    <mergeCell ref="R25:S25"/>
    <mergeCell ref="T25:U25"/>
    <mergeCell ref="V25:W25"/>
    <mergeCell ref="X25:Y25"/>
    <mergeCell ref="Z25:AA25"/>
    <mergeCell ref="B25:E25"/>
    <mergeCell ref="F25:G25"/>
    <mergeCell ref="H25:I25"/>
    <mergeCell ref="J25:K25"/>
    <mergeCell ref="L25:M25"/>
    <mergeCell ref="N25:O25"/>
    <mergeCell ref="BL25:BM25"/>
    <mergeCell ref="BN25:BO25"/>
    <mergeCell ref="BP25:BQ25"/>
    <mergeCell ref="BR25:BS25"/>
    <mergeCell ref="BT25:BU25"/>
    <mergeCell ref="BV25:BW25"/>
    <mergeCell ref="AZ25:BA25"/>
    <mergeCell ref="BB25:BC25"/>
    <mergeCell ref="BD25:BE25"/>
    <mergeCell ref="BF25:BG25"/>
    <mergeCell ref="BH25:BI25"/>
    <mergeCell ref="BJ25:BK25"/>
    <mergeCell ref="AN25:AO25"/>
    <mergeCell ref="AP25:AQ25"/>
    <mergeCell ref="AR25:AS25"/>
    <mergeCell ref="AT25:AU25"/>
    <mergeCell ref="AV25:AW25"/>
    <mergeCell ref="AX25:AY25"/>
    <mergeCell ref="CV25:CW25"/>
    <mergeCell ref="CX25:CY25"/>
    <mergeCell ref="CZ25:DA25"/>
    <mergeCell ref="DB25:DC25"/>
    <mergeCell ref="DD25:DE25"/>
    <mergeCell ref="DF25:DG25"/>
    <mergeCell ref="CJ25:CK25"/>
    <mergeCell ref="CL25:CM25"/>
    <mergeCell ref="CN25:CO25"/>
    <mergeCell ref="CP25:CQ25"/>
    <mergeCell ref="CR25:CS25"/>
    <mergeCell ref="CT25:CU25"/>
    <mergeCell ref="BX25:BY25"/>
    <mergeCell ref="BZ25:CA25"/>
    <mergeCell ref="CB25:CC25"/>
    <mergeCell ref="CD25:CE25"/>
    <mergeCell ref="CF25:CG25"/>
    <mergeCell ref="CH25:CI25"/>
    <mergeCell ref="EF25:EG25"/>
    <mergeCell ref="EH25:EI25"/>
    <mergeCell ref="EJ25:EK25"/>
    <mergeCell ref="EL25:EM25"/>
    <mergeCell ref="EN25:EO25"/>
    <mergeCell ref="EP25:EQ25"/>
    <mergeCell ref="DT25:DU25"/>
    <mergeCell ref="DV25:DW25"/>
    <mergeCell ref="DX25:DY25"/>
    <mergeCell ref="DZ25:EA25"/>
    <mergeCell ref="EB25:EC25"/>
    <mergeCell ref="ED25:EE25"/>
    <mergeCell ref="DH25:DI25"/>
    <mergeCell ref="DJ25:DK25"/>
    <mergeCell ref="DL25:DM25"/>
    <mergeCell ref="DN25:DO25"/>
    <mergeCell ref="DP25:DQ25"/>
    <mergeCell ref="DR25:DS25"/>
    <mergeCell ref="FP25:FQ25"/>
    <mergeCell ref="FR25:FS25"/>
    <mergeCell ref="FT25:FU25"/>
    <mergeCell ref="FV25:FW25"/>
    <mergeCell ref="FX25:FY25"/>
    <mergeCell ref="FZ25:GA25"/>
    <mergeCell ref="FD25:FE25"/>
    <mergeCell ref="FF25:FG25"/>
    <mergeCell ref="FH25:FI25"/>
    <mergeCell ref="FJ25:FK25"/>
    <mergeCell ref="FL25:FM25"/>
    <mergeCell ref="FN25:FO25"/>
    <mergeCell ref="ER25:ES25"/>
    <mergeCell ref="ET25:EU25"/>
    <mergeCell ref="EV25:EW25"/>
    <mergeCell ref="EX25:EY25"/>
    <mergeCell ref="EZ25:FA25"/>
    <mergeCell ref="FB25:FC25"/>
    <mergeCell ref="HP25:HQ25"/>
    <mergeCell ref="HR25:HS25"/>
    <mergeCell ref="HT25:HU25"/>
    <mergeCell ref="HV25:HW25"/>
    <mergeCell ref="GZ25:HA25"/>
    <mergeCell ref="HB25:HC25"/>
    <mergeCell ref="HD25:HE25"/>
    <mergeCell ref="HF25:HG25"/>
    <mergeCell ref="HH25:HI25"/>
    <mergeCell ref="HJ25:HK25"/>
    <mergeCell ref="GN25:GO25"/>
    <mergeCell ref="GP25:GQ25"/>
    <mergeCell ref="GR25:GS25"/>
    <mergeCell ref="GT25:GU25"/>
    <mergeCell ref="GV25:GW25"/>
    <mergeCell ref="GX25:GY25"/>
    <mergeCell ref="GB25:GC25"/>
    <mergeCell ref="GD25:GE25"/>
    <mergeCell ref="GF25:GG25"/>
    <mergeCell ref="GH25:GI25"/>
    <mergeCell ref="GJ25:GK25"/>
    <mergeCell ref="GL25:GM25"/>
    <mergeCell ref="B26:E26"/>
    <mergeCell ref="F26:G26"/>
    <mergeCell ref="H26:I26"/>
    <mergeCell ref="J26:K26"/>
    <mergeCell ref="L26:M26"/>
    <mergeCell ref="N26:O26"/>
    <mergeCell ref="JH25:JI25"/>
    <mergeCell ref="JJ25:JK25"/>
    <mergeCell ref="JL25:JM25"/>
    <mergeCell ref="JN25:JO25"/>
    <mergeCell ref="JP25:JQ25"/>
    <mergeCell ref="JR25:JS25"/>
    <mergeCell ref="IV25:IW25"/>
    <mergeCell ref="IX25:IY25"/>
    <mergeCell ref="IZ25:JA25"/>
    <mergeCell ref="JB25:JC25"/>
    <mergeCell ref="JD25:JE25"/>
    <mergeCell ref="JF25:JG25"/>
    <mergeCell ref="IJ25:IK25"/>
    <mergeCell ref="IL25:IM25"/>
    <mergeCell ref="IN25:IO25"/>
    <mergeCell ref="IP25:IQ25"/>
    <mergeCell ref="IR25:IS25"/>
    <mergeCell ref="IT25:IU25"/>
    <mergeCell ref="HX25:HY25"/>
    <mergeCell ref="HZ25:IA25"/>
    <mergeCell ref="IB25:IC25"/>
    <mergeCell ref="ID25:IE25"/>
    <mergeCell ref="IF25:IG25"/>
    <mergeCell ref="IH25:II25"/>
    <mergeCell ref="HL25:HM25"/>
    <mergeCell ref="HN25:HO25"/>
    <mergeCell ref="AN26:AO26"/>
    <mergeCell ref="AP26:AQ26"/>
    <mergeCell ref="AR26:AS26"/>
    <mergeCell ref="AT26:AU26"/>
    <mergeCell ref="AV26:AW26"/>
    <mergeCell ref="AX26:AY26"/>
    <mergeCell ref="AB26:AC26"/>
    <mergeCell ref="AD26:AE26"/>
    <mergeCell ref="AF26:AG26"/>
    <mergeCell ref="AH26:AI26"/>
    <mergeCell ref="AJ26:AK26"/>
    <mergeCell ref="AL26:AM26"/>
    <mergeCell ref="P26:Q26"/>
    <mergeCell ref="R26:S26"/>
    <mergeCell ref="T26:U26"/>
    <mergeCell ref="V26:W26"/>
    <mergeCell ref="X26:Y26"/>
    <mergeCell ref="Z26:AA26"/>
    <mergeCell ref="BX26:BY26"/>
    <mergeCell ref="BZ26:CA26"/>
    <mergeCell ref="CB26:CC26"/>
    <mergeCell ref="CD26:CE26"/>
    <mergeCell ref="CF26:CG26"/>
    <mergeCell ref="CH26:CI26"/>
    <mergeCell ref="BL26:BM26"/>
    <mergeCell ref="BN26:BO26"/>
    <mergeCell ref="BP26:BQ26"/>
    <mergeCell ref="BR26:BS26"/>
    <mergeCell ref="BT26:BU26"/>
    <mergeCell ref="BV26:BW26"/>
    <mergeCell ref="AZ26:BA26"/>
    <mergeCell ref="BB26:BC26"/>
    <mergeCell ref="BD26:BE26"/>
    <mergeCell ref="BF26:BG26"/>
    <mergeCell ref="BH26:BI26"/>
    <mergeCell ref="BJ26:BK26"/>
    <mergeCell ref="DH26:DI26"/>
    <mergeCell ref="DJ26:DK26"/>
    <mergeCell ref="DL26:DM26"/>
    <mergeCell ref="DN26:DO26"/>
    <mergeCell ref="DP26:DQ26"/>
    <mergeCell ref="DR26:DS26"/>
    <mergeCell ref="CV26:CW26"/>
    <mergeCell ref="CX26:CY26"/>
    <mergeCell ref="CZ26:DA26"/>
    <mergeCell ref="DB26:DC26"/>
    <mergeCell ref="DD26:DE26"/>
    <mergeCell ref="DF26:DG26"/>
    <mergeCell ref="CJ26:CK26"/>
    <mergeCell ref="CL26:CM26"/>
    <mergeCell ref="CN26:CO26"/>
    <mergeCell ref="CP26:CQ26"/>
    <mergeCell ref="CR26:CS26"/>
    <mergeCell ref="CT26:CU26"/>
    <mergeCell ref="ER26:ES26"/>
    <mergeCell ref="ET26:EU26"/>
    <mergeCell ref="EV26:EW26"/>
    <mergeCell ref="EX26:EY26"/>
    <mergeCell ref="EZ26:FA26"/>
    <mergeCell ref="FB26:FC26"/>
    <mergeCell ref="EF26:EG26"/>
    <mergeCell ref="EH26:EI26"/>
    <mergeCell ref="EJ26:EK26"/>
    <mergeCell ref="EL26:EM26"/>
    <mergeCell ref="EN26:EO26"/>
    <mergeCell ref="EP26:EQ26"/>
    <mergeCell ref="DT26:DU26"/>
    <mergeCell ref="DV26:DW26"/>
    <mergeCell ref="DX26:DY26"/>
    <mergeCell ref="DZ26:EA26"/>
    <mergeCell ref="EB26:EC26"/>
    <mergeCell ref="ED26:EE26"/>
    <mergeCell ref="GT26:GU26"/>
    <mergeCell ref="GV26:GW26"/>
    <mergeCell ref="GX26:GY26"/>
    <mergeCell ref="GB26:GC26"/>
    <mergeCell ref="GD26:GE26"/>
    <mergeCell ref="GF26:GG26"/>
    <mergeCell ref="GH26:GI26"/>
    <mergeCell ref="GJ26:GK26"/>
    <mergeCell ref="GL26:GM26"/>
    <mergeCell ref="FP26:FQ26"/>
    <mergeCell ref="FR26:FS26"/>
    <mergeCell ref="FT26:FU26"/>
    <mergeCell ref="FV26:FW26"/>
    <mergeCell ref="FX26:FY26"/>
    <mergeCell ref="FZ26:GA26"/>
    <mergeCell ref="FD26:FE26"/>
    <mergeCell ref="FF26:FG26"/>
    <mergeCell ref="FH26:FI26"/>
    <mergeCell ref="FJ26:FK26"/>
    <mergeCell ref="FL26:FM26"/>
    <mergeCell ref="FN26:FO26"/>
    <mergeCell ref="JR26:JS26"/>
    <mergeCell ref="IV26:IW26"/>
    <mergeCell ref="IX26:IY26"/>
    <mergeCell ref="IZ26:JA26"/>
    <mergeCell ref="JB26:JC26"/>
    <mergeCell ref="JD26:JE26"/>
    <mergeCell ref="JF26:JG26"/>
    <mergeCell ref="IJ26:IK26"/>
    <mergeCell ref="IL26:IM26"/>
    <mergeCell ref="IN26:IO26"/>
    <mergeCell ref="IP26:IQ26"/>
    <mergeCell ref="IR26:IS26"/>
    <mergeCell ref="IT26:IU26"/>
    <mergeCell ref="HX26:HY26"/>
    <mergeCell ref="HZ26:IA26"/>
    <mergeCell ref="IB26:IC26"/>
    <mergeCell ref="ID26:IE26"/>
    <mergeCell ref="IF26:IG26"/>
    <mergeCell ref="IH26:II26"/>
    <mergeCell ref="P27:Q27"/>
    <mergeCell ref="R27:S27"/>
    <mergeCell ref="T27:U27"/>
    <mergeCell ref="V27:W27"/>
    <mergeCell ref="X27:Y27"/>
    <mergeCell ref="Z27:AA27"/>
    <mergeCell ref="B27:E27"/>
    <mergeCell ref="F27:G27"/>
    <mergeCell ref="H27:I27"/>
    <mergeCell ref="J27:K27"/>
    <mergeCell ref="L27:M27"/>
    <mergeCell ref="N27:O27"/>
    <mergeCell ref="JH26:JI26"/>
    <mergeCell ref="JJ26:JK26"/>
    <mergeCell ref="JL26:JM26"/>
    <mergeCell ref="JN26:JO26"/>
    <mergeCell ref="JP26:JQ26"/>
    <mergeCell ref="HL26:HM26"/>
    <mergeCell ref="HN26:HO26"/>
    <mergeCell ref="HP26:HQ26"/>
    <mergeCell ref="HR26:HS26"/>
    <mergeCell ref="HT26:HU26"/>
    <mergeCell ref="HV26:HW26"/>
    <mergeCell ref="GZ26:HA26"/>
    <mergeCell ref="HB26:HC26"/>
    <mergeCell ref="HD26:HE26"/>
    <mergeCell ref="HF26:HG26"/>
    <mergeCell ref="HH26:HI26"/>
    <mergeCell ref="HJ26:HK26"/>
    <mergeCell ref="GN26:GO26"/>
    <mergeCell ref="GP26:GQ26"/>
    <mergeCell ref="GR26:GS26"/>
    <mergeCell ref="AZ27:BA27"/>
    <mergeCell ref="BB27:BC27"/>
    <mergeCell ref="BD27:BE27"/>
    <mergeCell ref="BF27:BG27"/>
    <mergeCell ref="BH27:BI27"/>
    <mergeCell ref="BJ27:BK27"/>
    <mergeCell ref="AN27:AO27"/>
    <mergeCell ref="AP27:AQ27"/>
    <mergeCell ref="AR27:AS27"/>
    <mergeCell ref="AT27:AU27"/>
    <mergeCell ref="AV27:AW27"/>
    <mergeCell ref="AX27:AY27"/>
    <mergeCell ref="AB27:AC27"/>
    <mergeCell ref="AD27:AE27"/>
    <mergeCell ref="AF27:AG27"/>
    <mergeCell ref="AH27:AI27"/>
    <mergeCell ref="AJ27:AK27"/>
    <mergeCell ref="AL27:AM27"/>
    <mergeCell ref="CJ27:CK27"/>
    <mergeCell ref="CL27:CM27"/>
    <mergeCell ref="CN27:CO27"/>
    <mergeCell ref="CP27:CQ27"/>
    <mergeCell ref="CR27:CS27"/>
    <mergeCell ref="CT27:CU27"/>
    <mergeCell ref="BX27:BY27"/>
    <mergeCell ref="BZ27:CA27"/>
    <mergeCell ref="CB27:CC27"/>
    <mergeCell ref="CD27:CE27"/>
    <mergeCell ref="CF27:CG27"/>
    <mergeCell ref="CH27:CI27"/>
    <mergeCell ref="BL27:BM27"/>
    <mergeCell ref="BN27:BO27"/>
    <mergeCell ref="BP27:BQ27"/>
    <mergeCell ref="BR27:BS27"/>
    <mergeCell ref="BT27:BU27"/>
    <mergeCell ref="BV27:BW27"/>
    <mergeCell ref="DT27:DU27"/>
    <mergeCell ref="DV27:DW27"/>
    <mergeCell ref="DX27:DY27"/>
    <mergeCell ref="DZ27:EA27"/>
    <mergeCell ref="EB27:EC27"/>
    <mergeCell ref="ED27:EE27"/>
    <mergeCell ref="DH27:DI27"/>
    <mergeCell ref="DJ27:DK27"/>
    <mergeCell ref="DL27:DM27"/>
    <mergeCell ref="DN27:DO27"/>
    <mergeCell ref="DP27:DQ27"/>
    <mergeCell ref="DR27:DS27"/>
    <mergeCell ref="CV27:CW27"/>
    <mergeCell ref="CX27:CY27"/>
    <mergeCell ref="CZ27:DA27"/>
    <mergeCell ref="DB27:DC27"/>
    <mergeCell ref="DD27:DE27"/>
    <mergeCell ref="DF27:DG27"/>
    <mergeCell ref="FD27:FE27"/>
    <mergeCell ref="FF27:FG27"/>
    <mergeCell ref="FH27:FI27"/>
    <mergeCell ref="FJ27:FK27"/>
    <mergeCell ref="FL27:FM27"/>
    <mergeCell ref="FN27:FO27"/>
    <mergeCell ref="ER27:ES27"/>
    <mergeCell ref="ET27:EU27"/>
    <mergeCell ref="EV27:EW27"/>
    <mergeCell ref="EX27:EY27"/>
    <mergeCell ref="EZ27:FA27"/>
    <mergeCell ref="FB27:FC27"/>
    <mergeCell ref="EF27:EG27"/>
    <mergeCell ref="EH27:EI27"/>
    <mergeCell ref="EJ27:EK27"/>
    <mergeCell ref="EL27:EM27"/>
    <mergeCell ref="EN27:EO27"/>
    <mergeCell ref="EP27:EQ27"/>
    <mergeCell ref="GN27:GO27"/>
    <mergeCell ref="GP27:GQ27"/>
    <mergeCell ref="GR27:GS27"/>
    <mergeCell ref="GT27:GU27"/>
    <mergeCell ref="GV27:GW27"/>
    <mergeCell ref="GX27:GY27"/>
    <mergeCell ref="GB27:GC27"/>
    <mergeCell ref="GD27:GE27"/>
    <mergeCell ref="GF27:GG27"/>
    <mergeCell ref="GH27:GI27"/>
    <mergeCell ref="GJ27:GK27"/>
    <mergeCell ref="GL27:GM27"/>
    <mergeCell ref="FP27:FQ27"/>
    <mergeCell ref="FR27:FS27"/>
    <mergeCell ref="FT27:FU27"/>
    <mergeCell ref="FV27:FW27"/>
    <mergeCell ref="FX27:FY27"/>
    <mergeCell ref="FZ27:GA27"/>
    <mergeCell ref="HX27:HY27"/>
    <mergeCell ref="HZ27:IA27"/>
    <mergeCell ref="IB27:IC27"/>
    <mergeCell ref="ID27:IE27"/>
    <mergeCell ref="IF27:IG27"/>
    <mergeCell ref="IH27:II27"/>
    <mergeCell ref="HL27:HM27"/>
    <mergeCell ref="HN27:HO27"/>
    <mergeCell ref="HP27:HQ27"/>
    <mergeCell ref="HR27:HS27"/>
    <mergeCell ref="HT27:HU27"/>
    <mergeCell ref="HV27:HW27"/>
    <mergeCell ref="GZ27:HA27"/>
    <mergeCell ref="HB27:HC27"/>
    <mergeCell ref="HD27:HE27"/>
    <mergeCell ref="HF27:HG27"/>
    <mergeCell ref="HH27:HI27"/>
    <mergeCell ref="HJ27:HK27"/>
    <mergeCell ref="JH27:JI27"/>
    <mergeCell ref="JJ27:JK27"/>
    <mergeCell ref="JL27:JM27"/>
    <mergeCell ref="JN27:JO27"/>
    <mergeCell ref="JP27:JQ27"/>
    <mergeCell ref="JR27:JS27"/>
    <mergeCell ref="IV27:IW27"/>
    <mergeCell ref="IX27:IY27"/>
    <mergeCell ref="IZ27:JA27"/>
    <mergeCell ref="JB27:JC27"/>
    <mergeCell ref="JD27:JE27"/>
    <mergeCell ref="JF27:JG27"/>
    <mergeCell ref="IJ27:IK27"/>
    <mergeCell ref="IL27:IM27"/>
    <mergeCell ref="IN27:IO27"/>
    <mergeCell ref="IP27:IQ27"/>
    <mergeCell ref="IR27:IS27"/>
    <mergeCell ref="IT27:IU27"/>
    <mergeCell ref="Z33:AA33"/>
    <mergeCell ref="AB33:AC33"/>
    <mergeCell ref="AD33:AE33"/>
    <mergeCell ref="AF33:AG33"/>
    <mergeCell ref="AH33:AI33"/>
    <mergeCell ref="AJ33:AK33"/>
    <mergeCell ref="N33:O33"/>
    <mergeCell ref="P33:Q33"/>
    <mergeCell ref="R33:S33"/>
    <mergeCell ref="T33:U33"/>
    <mergeCell ref="V33:W33"/>
    <mergeCell ref="X33:Y33"/>
    <mergeCell ref="B28:C28"/>
    <mergeCell ref="B33:E33"/>
    <mergeCell ref="F33:G33"/>
    <mergeCell ref="H33:I33"/>
    <mergeCell ref="J33:K33"/>
    <mergeCell ref="L33:M33"/>
    <mergeCell ref="BJ33:BK33"/>
    <mergeCell ref="BL33:BM33"/>
    <mergeCell ref="BN33:BO33"/>
    <mergeCell ref="BP33:BQ33"/>
    <mergeCell ref="BR33:BS33"/>
    <mergeCell ref="BT33:BU33"/>
    <mergeCell ref="AX33:AY33"/>
    <mergeCell ref="AZ33:BA33"/>
    <mergeCell ref="BB33:BC33"/>
    <mergeCell ref="BD33:BE33"/>
    <mergeCell ref="BF33:BG33"/>
    <mergeCell ref="BH33:BI33"/>
    <mergeCell ref="AL33:AM33"/>
    <mergeCell ref="AN33:AO33"/>
    <mergeCell ref="AP33:AQ33"/>
    <mergeCell ref="AR33:AS33"/>
    <mergeCell ref="AT33:AU33"/>
    <mergeCell ref="AV33:AW33"/>
    <mergeCell ref="CT33:CU33"/>
    <mergeCell ref="CV33:CW33"/>
    <mergeCell ref="CX33:CY33"/>
    <mergeCell ref="CZ33:DA33"/>
    <mergeCell ref="DB33:DC33"/>
    <mergeCell ref="DD33:DE33"/>
    <mergeCell ref="CH33:CI33"/>
    <mergeCell ref="CJ33:CK33"/>
    <mergeCell ref="CL33:CM33"/>
    <mergeCell ref="CN33:CO33"/>
    <mergeCell ref="CP33:CQ33"/>
    <mergeCell ref="CR33:CS33"/>
    <mergeCell ref="BV33:BW33"/>
    <mergeCell ref="BX33:BY33"/>
    <mergeCell ref="BZ33:CA33"/>
    <mergeCell ref="CB33:CC33"/>
    <mergeCell ref="CD33:CE33"/>
    <mergeCell ref="CF33:CG33"/>
    <mergeCell ref="ED33:EE33"/>
    <mergeCell ref="EF33:EG33"/>
    <mergeCell ref="EH33:EI33"/>
    <mergeCell ref="EJ33:EK33"/>
    <mergeCell ref="EL33:EM33"/>
    <mergeCell ref="EN33:EO33"/>
    <mergeCell ref="DR33:DS33"/>
    <mergeCell ref="DT33:DU33"/>
    <mergeCell ref="DV33:DW33"/>
    <mergeCell ref="DX33:DY33"/>
    <mergeCell ref="DZ33:EA33"/>
    <mergeCell ref="EB33:EC33"/>
    <mergeCell ref="DF33:DG33"/>
    <mergeCell ref="DH33:DI33"/>
    <mergeCell ref="DJ33:DK33"/>
    <mergeCell ref="DL33:DM33"/>
    <mergeCell ref="DN33:DO33"/>
    <mergeCell ref="DP33:DQ33"/>
    <mergeCell ref="FN33:FO33"/>
    <mergeCell ref="FP33:FQ33"/>
    <mergeCell ref="FR33:FS33"/>
    <mergeCell ref="FT33:FU33"/>
    <mergeCell ref="FV33:FW33"/>
    <mergeCell ref="FX33:FY33"/>
    <mergeCell ref="FB33:FC33"/>
    <mergeCell ref="FD33:FE33"/>
    <mergeCell ref="FF33:FG33"/>
    <mergeCell ref="FH33:FI33"/>
    <mergeCell ref="FJ33:FK33"/>
    <mergeCell ref="FL33:FM33"/>
    <mergeCell ref="EP33:EQ33"/>
    <mergeCell ref="ER33:ES33"/>
    <mergeCell ref="ET33:EU33"/>
    <mergeCell ref="EV33:EW33"/>
    <mergeCell ref="EX33:EY33"/>
    <mergeCell ref="EZ33:FA33"/>
    <mergeCell ref="GX33:GY33"/>
    <mergeCell ref="GZ33:HA33"/>
    <mergeCell ref="HB33:HC33"/>
    <mergeCell ref="HD33:HE33"/>
    <mergeCell ref="HF33:HG33"/>
    <mergeCell ref="HH33:HI33"/>
    <mergeCell ref="GL33:GM33"/>
    <mergeCell ref="GN33:GO33"/>
    <mergeCell ref="GP33:GQ33"/>
    <mergeCell ref="GR33:GS33"/>
    <mergeCell ref="GT33:GU33"/>
    <mergeCell ref="GV33:GW33"/>
    <mergeCell ref="FZ33:GA33"/>
    <mergeCell ref="GB33:GC33"/>
    <mergeCell ref="GD33:GE33"/>
    <mergeCell ref="GF33:GG33"/>
    <mergeCell ref="GH33:GI33"/>
    <mergeCell ref="GJ33:GK33"/>
    <mergeCell ref="JB33:JC33"/>
    <mergeCell ref="JD33:JE33"/>
    <mergeCell ref="IH33:II33"/>
    <mergeCell ref="IJ33:IK33"/>
    <mergeCell ref="IL33:IM33"/>
    <mergeCell ref="IN33:IO33"/>
    <mergeCell ref="IP33:IQ33"/>
    <mergeCell ref="IR33:IS33"/>
    <mergeCell ref="HV33:HW33"/>
    <mergeCell ref="HX33:HY33"/>
    <mergeCell ref="HZ33:IA33"/>
    <mergeCell ref="IB33:IC33"/>
    <mergeCell ref="ID33:IE33"/>
    <mergeCell ref="IF33:IG33"/>
    <mergeCell ref="HJ33:HK33"/>
    <mergeCell ref="HL33:HM33"/>
    <mergeCell ref="HN33:HO33"/>
    <mergeCell ref="HP33:HQ33"/>
    <mergeCell ref="HR33:HS33"/>
    <mergeCell ref="HT33:HU33"/>
    <mergeCell ref="AH34:AI34"/>
    <mergeCell ref="AJ34:AK34"/>
    <mergeCell ref="AL34:AM34"/>
    <mergeCell ref="AN34:AO34"/>
    <mergeCell ref="AP34:AQ34"/>
    <mergeCell ref="AR34:AS34"/>
    <mergeCell ref="V34:W34"/>
    <mergeCell ref="X34:Y34"/>
    <mergeCell ref="Z34:AA34"/>
    <mergeCell ref="AB34:AC34"/>
    <mergeCell ref="AD34:AE34"/>
    <mergeCell ref="AF34:AG34"/>
    <mergeCell ref="JR33:JS33"/>
    <mergeCell ref="B34:E34"/>
    <mergeCell ref="F34:G34"/>
    <mergeCell ref="H34:I34"/>
    <mergeCell ref="J34:K34"/>
    <mergeCell ref="L34:M34"/>
    <mergeCell ref="N34:O34"/>
    <mergeCell ref="P34:Q34"/>
    <mergeCell ref="R34:S34"/>
    <mergeCell ref="T34:U34"/>
    <mergeCell ref="JF33:JG33"/>
    <mergeCell ref="JH33:JI33"/>
    <mergeCell ref="JJ33:JK33"/>
    <mergeCell ref="JL33:JM33"/>
    <mergeCell ref="JN33:JO33"/>
    <mergeCell ref="JP33:JQ33"/>
    <mergeCell ref="IT33:IU33"/>
    <mergeCell ref="IV33:IW33"/>
    <mergeCell ref="IX33:IY33"/>
    <mergeCell ref="IZ33:JA33"/>
    <mergeCell ref="BR34:BS34"/>
    <mergeCell ref="BT34:BU34"/>
    <mergeCell ref="BV34:BW34"/>
    <mergeCell ref="BX34:BY34"/>
    <mergeCell ref="BZ34:CA34"/>
    <mergeCell ref="CB34:CC34"/>
    <mergeCell ref="BF34:BG34"/>
    <mergeCell ref="BH34:BI34"/>
    <mergeCell ref="BJ34:BK34"/>
    <mergeCell ref="BL34:BM34"/>
    <mergeCell ref="BN34:BO34"/>
    <mergeCell ref="BP34:BQ34"/>
    <mergeCell ref="AT34:AU34"/>
    <mergeCell ref="AV34:AW34"/>
    <mergeCell ref="AX34:AY34"/>
    <mergeCell ref="AZ34:BA34"/>
    <mergeCell ref="BB34:BC34"/>
    <mergeCell ref="BD34:BE34"/>
    <mergeCell ref="DB34:DC34"/>
    <mergeCell ref="DD34:DE34"/>
    <mergeCell ref="DF34:DG34"/>
    <mergeCell ref="DH34:DI34"/>
    <mergeCell ref="DJ34:DK34"/>
    <mergeCell ref="DL34:DM34"/>
    <mergeCell ref="CP34:CQ34"/>
    <mergeCell ref="CR34:CS34"/>
    <mergeCell ref="CT34:CU34"/>
    <mergeCell ref="CV34:CW34"/>
    <mergeCell ref="CX34:CY34"/>
    <mergeCell ref="CZ34:DA34"/>
    <mergeCell ref="CD34:CE34"/>
    <mergeCell ref="CF34:CG34"/>
    <mergeCell ref="CH34:CI34"/>
    <mergeCell ref="CJ34:CK34"/>
    <mergeCell ref="CL34:CM34"/>
    <mergeCell ref="CN34:CO34"/>
    <mergeCell ref="EL34:EM34"/>
    <mergeCell ref="EN34:EO34"/>
    <mergeCell ref="EP34:EQ34"/>
    <mergeCell ref="ER34:ES34"/>
    <mergeCell ref="ET34:EU34"/>
    <mergeCell ref="EV34:EW34"/>
    <mergeCell ref="DZ34:EA34"/>
    <mergeCell ref="EB34:EC34"/>
    <mergeCell ref="ED34:EE34"/>
    <mergeCell ref="EF34:EG34"/>
    <mergeCell ref="EH34:EI34"/>
    <mergeCell ref="EJ34:EK34"/>
    <mergeCell ref="DN34:DO34"/>
    <mergeCell ref="DP34:DQ34"/>
    <mergeCell ref="DR34:DS34"/>
    <mergeCell ref="DT34:DU34"/>
    <mergeCell ref="DV34:DW34"/>
    <mergeCell ref="DX34:DY34"/>
    <mergeCell ref="FV34:FW34"/>
    <mergeCell ref="FX34:FY34"/>
    <mergeCell ref="FZ34:GA34"/>
    <mergeCell ref="GB34:GC34"/>
    <mergeCell ref="GD34:GE34"/>
    <mergeCell ref="GF34:GG34"/>
    <mergeCell ref="FJ34:FK34"/>
    <mergeCell ref="FL34:FM34"/>
    <mergeCell ref="FN34:FO34"/>
    <mergeCell ref="FP34:FQ34"/>
    <mergeCell ref="FR34:FS34"/>
    <mergeCell ref="FT34:FU34"/>
    <mergeCell ref="EX34:EY34"/>
    <mergeCell ref="EZ34:FA34"/>
    <mergeCell ref="FB34:FC34"/>
    <mergeCell ref="FD34:FE34"/>
    <mergeCell ref="FF34:FG34"/>
    <mergeCell ref="FH34:FI34"/>
    <mergeCell ref="HZ34:IA34"/>
    <mergeCell ref="IB34:IC34"/>
    <mergeCell ref="HF34:HG34"/>
    <mergeCell ref="HH34:HI34"/>
    <mergeCell ref="HJ34:HK34"/>
    <mergeCell ref="HL34:HM34"/>
    <mergeCell ref="HN34:HO34"/>
    <mergeCell ref="HP34:HQ34"/>
    <mergeCell ref="GT34:GU34"/>
    <mergeCell ref="GV34:GW34"/>
    <mergeCell ref="GX34:GY34"/>
    <mergeCell ref="GZ34:HA34"/>
    <mergeCell ref="HB34:HC34"/>
    <mergeCell ref="HD34:HE34"/>
    <mergeCell ref="GH34:GI34"/>
    <mergeCell ref="GJ34:GK34"/>
    <mergeCell ref="GL34:GM34"/>
    <mergeCell ref="GN34:GO34"/>
    <mergeCell ref="GP34:GQ34"/>
    <mergeCell ref="GR34:GS34"/>
    <mergeCell ref="JN34:JO34"/>
    <mergeCell ref="JP34:JQ34"/>
    <mergeCell ref="JR34:JS34"/>
    <mergeCell ref="B35:E35"/>
    <mergeCell ref="F35:G35"/>
    <mergeCell ref="H35:I35"/>
    <mergeCell ref="J35:K35"/>
    <mergeCell ref="L35:M35"/>
    <mergeCell ref="N35:O35"/>
    <mergeCell ref="P35:Q35"/>
    <mergeCell ref="JB34:JC34"/>
    <mergeCell ref="JD34:JE34"/>
    <mergeCell ref="JF34:JG34"/>
    <mergeCell ref="JH34:JI34"/>
    <mergeCell ref="JJ34:JK34"/>
    <mergeCell ref="JL34:JM34"/>
    <mergeCell ref="IP34:IQ34"/>
    <mergeCell ref="IR34:IS34"/>
    <mergeCell ref="IT34:IU34"/>
    <mergeCell ref="IV34:IW34"/>
    <mergeCell ref="IX34:IY34"/>
    <mergeCell ref="IZ34:JA34"/>
    <mergeCell ref="ID34:IE34"/>
    <mergeCell ref="IF34:IG34"/>
    <mergeCell ref="IH34:II34"/>
    <mergeCell ref="IJ34:IK34"/>
    <mergeCell ref="IL34:IM34"/>
    <mergeCell ref="IN34:IO34"/>
    <mergeCell ref="HR34:HS34"/>
    <mergeCell ref="HT34:HU34"/>
    <mergeCell ref="HV34:HW34"/>
    <mergeCell ref="HX34:HY34"/>
    <mergeCell ref="AP35:AQ35"/>
    <mergeCell ref="AR35:AS35"/>
    <mergeCell ref="AT35:AU35"/>
    <mergeCell ref="AV35:AW35"/>
    <mergeCell ref="AX35:AY35"/>
    <mergeCell ref="AZ35:BA35"/>
    <mergeCell ref="AD35:AE35"/>
    <mergeCell ref="AF35:AG35"/>
    <mergeCell ref="AH35:AI35"/>
    <mergeCell ref="AJ35:AK35"/>
    <mergeCell ref="AL35:AM35"/>
    <mergeCell ref="AN35:AO35"/>
    <mergeCell ref="R35:S35"/>
    <mergeCell ref="T35:U35"/>
    <mergeCell ref="V35:W35"/>
    <mergeCell ref="X35:Y35"/>
    <mergeCell ref="Z35:AA35"/>
    <mergeCell ref="AB35:AC35"/>
    <mergeCell ref="BZ35:CA35"/>
    <mergeCell ref="CB35:CC35"/>
    <mergeCell ref="CD35:CE35"/>
    <mergeCell ref="CF35:CG35"/>
    <mergeCell ref="CH35:CI35"/>
    <mergeCell ref="CJ35:CK35"/>
    <mergeCell ref="BN35:BO35"/>
    <mergeCell ref="BP35:BQ35"/>
    <mergeCell ref="BR35:BS35"/>
    <mergeCell ref="BT35:BU35"/>
    <mergeCell ref="BV35:BW35"/>
    <mergeCell ref="BX35:BY35"/>
    <mergeCell ref="BB35:BC35"/>
    <mergeCell ref="BD35:BE35"/>
    <mergeCell ref="BF35:BG35"/>
    <mergeCell ref="BH35:BI35"/>
    <mergeCell ref="BJ35:BK35"/>
    <mergeCell ref="BL35:BM35"/>
    <mergeCell ref="DJ35:DK35"/>
    <mergeCell ref="DL35:DM35"/>
    <mergeCell ref="DN35:DO35"/>
    <mergeCell ref="DP35:DQ35"/>
    <mergeCell ref="DR35:DS35"/>
    <mergeCell ref="DT35:DU35"/>
    <mergeCell ref="CX35:CY35"/>
    <mergeCell ref="CZ35:DA35"/>
    <mergeCell ref="DB35:DC35"/>
    <mergeCell ref="DD35:DE35"/>
    <mergeCell ref="DF35:DG35"/>
    <mergeCell ref="DH35:DI35"/>
    <mergeCell ref="CL35:CM35"/>
    <mergeCell ref="CN35:CO35"/>
    <mergeCell ref="CP35:CQ35"/>
    <mergeCell ref="CR35:CS35"/>
    <mergeCell ref="CT35:CU35"/>
    <mergeCell ref="CV35:CW35"/>
    <mergeCell ref="ET35:EU35"/>
    <mergeCell ref="EV35:EW35"/>
    <mergeCell ref="EX35:EY35"/>
    <mergeCell ref="EZ35:FA35"/>
    <mergeCell ref="FB35:FC35"/>
    <mergeCell ref="FD35:FE35"/>
    <mergeCell ref="EH35:EI35"/>
    <mergeCell ref="EJ35:EK35"/>
    <mergeCell ref="EL35:EM35"/>
    <mergeCell ref="EN35:EO35"/>
    <mergeCell ref="EP35:EQ35"/>
    <mergeCell ref="ER35:ES35"/>
    <mergeCell ref="DV35:DW35"/>
    <mergeCell ref="DX35:DY35"/>
    <mergeCell ref="DZ35:EA35"/>
    <mergeCell ref="EB35:EC35"/>
    <mergeCell ref="ED35:EE35"/>
    <mergeCell ref="EF35:EG35"/>
    <mergeCell ref="GD35:GE35"/>
    <mergeCell ref="GF35:GG35"/>
    <mergeCell ref="GH35:GI35"/>
    <mergeCell ref="GJ35:GK35"/>
    <mergeCell ref="GL35:GM35"/>
    <mergeCell ref="GN35:GO35"/>
    <mergeCell ref="FR35:FS35"/>
    <mergeCell ref="FT35:FU35"/>
    <mergeCell ref="FV35:FW35"/>
    <mergeCell ref="FX35:FY35"/>
    <mergeCell ref="FZ35:GA35"/>
    <mergeCell ref="GB35:GC35"/>
    <mergeCell ref="FF35:FG35"/>
    <mergeCell ref="FH35:FI35"/>
    <mergeCell ref="FJ35:FK35"/>
    <mergeCell ref="FL35:FM35"/>
    <mergeCell ref="FN35:FO35"/>
    <mergeCell ref="FP35:FQ35"/>
    <mergeCell ref="IH35:II35"/>
    <mergeCell ref="IJ35:IK35"/>
    <mergeCell ref="HN35:HO35"/>
    <mergeCell ref="HP35:HQ35"/>
    <mergeCell ref="HR35:HS35"/>
    <mergeCell ref="HT35:HU35"/>
    <mergeCell ref="HV35:HW35"/>
    <mergeCell ref="HX35:HY35"/>
    <mergeCell ref="HB35:HC35"/>
    <mergeCell ref="HD35:HE35"/>
    <mergeCell ref="HF35:HG35"/>
    <mergeCell ref="HH35:HI35"/>
    <mergeCell ref="HJ35:HK35"/>
    <mergeCell ref="HL35:HM35"/>
    <mergeCell ref="GP35:GQ35"/>
    <mergeCell ref="GR35:GS35"/>
    <mergeCell ref="GT35:GU35"/>
    <mergeCell ref="GV35:GW35"/>
    <mergeCell ref="GX35:GY35"/>
    <mergeCell ref="GZ35:HA35"/>
    <mergeCell ref="N36:O36"/>
    <mergeCell ref="P36:Q36"/>
    <mergeCell ref="R36:S36"/>
    <mergeCell ref="T36:U36"/>
    <mergeCell ref="V36:W36"/>
    <mergeCell ref="X36:Y36"/>
    <mergeCell ref="JJ35:JK35"/>
    <mergeCell ref="JL35:JM35"/>
    <mergeCell ref="JN35:JO35"/>
    <mergeCell ref="JP35:JQ35"/>
    <mergeCell ref="JR35:JS35"/>
    <mergeCell ref="B36:E36"/>
    <mergeCell ref="F36:G36"/>
    <mergeCell ref="H36:I36"/>
    <mergeCell ref="J36:K36"/>
    <mergeCell ref="L36:M36"/>
    <mergeCell ref="IX35:IY35"/>
    <mergeCell ref="IZ35:JA35"/>
    <mergeCell ref="JB35:JC35"/>
    <mergeCell ref="JD35:JE35"/>
    <mergeCell ref="JF35:JG35"/>
    <mergeCell ref="JH35:JI35"/>
    <mergeCell ref="IL35:IM35"/>
    <mergeCell ref="IN35:IO35"/>
    <mergeCell ref="IP35:IQ35"/>
    <mergeCell ref="IR35:IS35"/>
    <mergeCell ref="IT35:IU35"/>
    <mergeCell ref="IV35:IW35"/>
    <mergeCell ref="HZ35:IA35"/>
    <mergeCell ref="IB35:IC35"/>
    <mergeCell ref="ID35:IE35"/>
    <mergeCell ref="IF35:IG35"/>
    <mergeCell ref="AX36:AY36"/>
    <mergeCell ref="AZ36:BA36"/>
    <mergeCell ref="BB36:BC36"/>
    <mergeCell ref="BD36:BE36"/>
    <mergeCell ref="BF36:BG36"/>
    <mergeCell ref="BH36:BI36"/>
    <mergeCell ref="AL36:AM36"/>
    <mergeCell ref="AN36:AO36"/>
    <mergeCell ref="AP36:AQ36"/>
    <mergeCell ref="AR36:AS36"/>
    <mergeCell ref="AT36:AU36"/>
    <mergeCell ref="AV36:AW36"/>
    <mergeCell ref="Z36:AA36"/>
    <mergeCell ref="AB36:AC36"/>
    <mergeCell ref="AD36:AE36"/>
    <mergeCell ref="AF36:AG36"/>
    <mergeCell ref="AH36:AI36"/>
    <mergeCell ref="AJ36:AK36"/>
    <mergeCell ref="CH36:CI36"/>
    <mergeCell ref="CJ36:CK36"/>
    <mergeCell ref="CL36:CM36"/>
    <mergeCell ref="CN36:CO36"/>
    <mergeCell ref="CP36:CQ36"/>
    <mergeCell ref="CR36:CS36"/>
    <mergeCell ref="BV36:BW36"/>
    <mergeCell ref="BX36:BY36"/>
    <mergeCell ref="BZ36:CA36"/>
    <mergeCell ref="CB36:CC36"/>
    <mergeCell ref="CD36:CE36"/>
    <mergeCell ref="CF36:CG36"/>
    <mergeCell ref="BJ36:BK36"/>
    <mergeCell ref="BL36:BM36"/>
    <mergeCell ref="BN36:BO36"/>
    <mergeCell ref="BP36:BQ36"/>
    <mergeCell ref="BR36:BS36"/>
    <mergeCell ref="BT36:BU36"/>
    <mergeCell ref="DR36:DS36"/>
    <mergeCell ref="DT36:DU36"/>
    <mergeCell ref="DV36:DW36"/>
    <mergeCell ref="DX36:DY36"/>
    <mergeCell ref="DZ36:EA36"/>
    <mergeCell ref="EB36:EC36"/>
    <mergeCell ref="DF36:DG36"/>
    <mergeCell ref="DH36:DI36"/>
    <mergeCell ref="DJ36:DK36"/>
    <mergeCell ref="DL36:DM36"/>
    <mergeCell ref="DN36:DO36"/>
    <mergeCell ref="DP36:DQ36"/>
    <mergeCell ref="CT36:CU36"/>
    <mergeCell ref="CV36:CW36"/>
    <mergeCell ref="CX36:CY36"/>
    <mergeCell ref="CZ36:DA36"/>
    <mergeCell ref="DB36:DC36"/>
    <mergeCell ref="DD36:DE36"/>
    <mergeCell ref="FB36:FC36"/>
    <mergeCell ref="FD36:FE36"/>
    <mergeCell ref="FF36:FG36"/>
    <mergeCell ref="FH36:FI36"/>
    <mergeCell ref="FJ36:FK36"/>
    <mergeCell ref="FL36:FM36"/>
    <mergeCell ref="EP36:EQ36"/>
    <mergeCell ref="ER36:ES36"/>
    <mergeCell ref="ET36:EU36"/>
    <mergeCell ref="EV36:EW36"/>
    <mergeCell ref="EX36:EY36"/>
    <mergeCell ref="EZ36:FA36"/>
    <mergeCell ref="ED36:EE36"/>
    <mergeCell ref="EF36:EG36"/>
    <mergeCell ref="EH36:EI36"/>
    <mergeCell ref="EJ36:EK36"/>
    <mergeCell ref="EL36:EM36"/>
    <mergeCell ref="EN36:EO36"/>
    <mergeCell ref="GL36:GM36"/>
    <mergeCell ref="GN36:GO36"/>
    <mergeCell ref="GP36:GQ36"/>
    <mergeCell ref="GR36:GS36"/>
    <mergeCell ref="GT36:GU36"/>
    <mergeCell ref="GV36:GW36"/>
    <mergeCell ref="FZ36:GA36"/>
    <mergeCell ref="GB36:GC36"/>
    <mergeCell ref="GD36:GE36"/>
    <mergeCell ref="GF36:GG36"/>
    <mergeCell ref="GH36:GI36"/>
    <mergeCell ref="GJ36:GK36"/>
    <mergeCell ref="FN36:FO36"/>
    <mergeCell ref="FP36:FQ36"/>
    <mergeCell ref="FR36:FS36"/>
    <mergeCell ref="FT36:FU36"/>
    <mergeCell ref="FV36:FW36"/>
    <mergeCell ref="FX36:FY36"/>
    <mergeCell ref="IP36:IQ36"/>
    <mergeCell ref="IR36:IS36"/>
    <mergeCell ref="HV36:HW36"/>
    <mergeCell ref="HX36:HY36"/>
    <mergeCell ref="HZ36:IA36"/>
    <mergeCell ref="IB36:IC36"/>
    <mergeCell ref="ID36:IE36"/>
    <mergeCell ref="IF36:IG36"/>
    <mergeCell ref="HJ36:HK36"/>
    <mergeCell ref="HL36:HM36"/>
    <mergeCell ref="HN36:HO36"/>
    <mergeCell ref="HP36:HQ36"/>
    <mergeCell ref="HR36:HS36"/>
    <mergeCell ref="HT36:HU36"/>
    <mergeCell ref="GX36:GY36"/>
    <mergeCell ref="GZ36:HA36"/>
    <mergeCell ref="HB36:HC36"/>
    <mergeCell ref="HD36:HE36"/>
    <mergeCell ref="HF36:HG36"/>
    <mergeCell ref="HH36:HI36"/>
    <mergeCell ref="V37:W37"/>
    <mergeCell ref="X37:Y37"/>
    <mergeCell ref="Z37:AA37"/>
    <mergeCell ref="AB37:AC37"/>
    <mergeCell ref="AD37:AE37"/>
    <mergeCell ref="AF37:AG37"/>
    <mergeCell ref="JR36:JS36"/>
    <mergeCell ref="B37:E37"/>
    <mergeCell ref="F37:G37"/>
    <mergeCell ref="H37:I37"/>
    <mergeCell ref="J37:K37"/>
    <mergeCell ref="L37:M37"/>
    <mergeCell ref="N37:O37"/>
    <mergeCell ref="P37:Q37"/>
    <mergeCell ref="R37:S37"/>
    <mergeCell ref="T37:U37"/>
    <mergeCell ref="JF36:JG36"/>
    <mergeCell ref="JH36:JI36"/>
    <mergeCell ref="JJ36:JK36"/>
    <mergeCell ref="JL36:JM36"/>
    <mergeCell ref="JN36:JO36"/>
    <mergeCell ref="JP36:JQ36"/>
    <mergeCell ref="IT36:IU36"/>
    <mergeCell ref="IV36:IW36"/>
    <mergeCell ref="IX36:IY36"/>
    <mergeCell ref="IZ36:JA36"/>
    <mergeCell ref="JB36:JC36"/>
    <mergeCell ref="JD36:JE36"/>
    <mergeCell ref="IH36:II36"/>
    <mergeCell ref="IJ36:IK36"/>
    <mergeCell ref="IL36:IM36"/>
    <mergeCell ref="IN36:IO36"/>
    <mergeCell ref="BF37:BG37"/>
    <mergeCell ref="BH37:BI37"/>
    <mergeCell ref="BJ37:BK37"/>
    <mergeCell ref="BL37:BM37"/>
    <mergeCell ref="BN37:BO37"/>
    <mergeCell ref="BP37:BQ37"/>
    <mergeCell ref="AT37:AU37"/>
    <mergeCell ref="AV37:AW37"/>
    <mergeCell ref="AX37:AY37"/>
    <mergeCell ref="AZ37:BA37"/>
    <mergeCell ref="BB37:BC37"/>
    <mergeCell ref="BD37:BE37"/>
    <mergeCell ref="AH37:AI37"/>
    <mergeCell ref="AJ37:AK37"/>
    <mergeCell ref="AL37:AM37"/>
    <mergeCell ref="AN37:AO37"/>
    <mergeCell ref="AP37:AQ37"/>
    <mergeCell ref="AR37:AS37"/>
    <mergeCell ref="CP37:CQ37"/>
    <mergeCell ref="CR37:CS37"/>
    <mergeCell ref="CT37:CU37"/>
    <mergeCell ref="CV37:CW37"/>
    <mergeCell ref="CX37:CY37"/>
    <mergeCell ref="CZ37:DA37"/>
    <mergeCell ref="CD37:CE37"/>
    <mergeCell ref="CF37:CG37"/>
    <mergeCell ref="CH37:CI37"/>
    <mergeCell ref="CJ37:CK37"/>
    <mergeCell ref="CL37:CM37"/>
    <mergeCell ref="CN37:CO37"/>
    <mergeCell ref="BR37:BS37"/>
    <mergeCell ref="BT37:BU37"/>
    <mergeCell ref="BV37:BW37"/>
    <mergeCell ref="BX37:BY37"/>
    <mergeCell ref="BZ37:CA37"/>
    <mergeCell ref="CB37:CC37"/>
    <mergeCell ref="DZ37:EA37"/>
    <mergeCell ref="EB37:EC37"/>
    <mergeCell ref="ED37:EE37"/>
    <mergeCell ref="EF37:EG37"/>
    <mergeCell ref="EH37:EI37"/>
    <mergeCell ref="EJ37:EK37"/>
    <mergeCell ref="DN37:DO37"/>
    <mergeCell ref="DP37:DQ37"/>
    <mergeCell ref="DR37:DS37"/>
    <mergeCell ref="DT37:DU37"/>
    <mergeCell ref="DV37:DW37"/>
    <mergeCell ref="DX37:DY37"/>
    <mergeCell ref="DB37:DC37"/>
    <mergeCell ref="DD37:DE37"/>
    <mergeCell ref="DF37:DG37"/>
    <mergeCell ref="DH37:DI37"/>
    <mergeCell ref="DJ37:DK37"/>
    <mergeCell ref="DL37:DM37"/>
    <mergeCell ref="FJ37:FK37"/>
    <mergeCell ref="FL37:FM37"/>
    <mergeCell ref="FN37:FO37"/>
    <mergeCell ref="FP37:FQ37"/>
    <mergeCell ref="FR37:FS37"/>
    <mergeCell ref="FT37:FU37"/>
    <mergeCell ref="EX37:EY37"/>
    <mergeCell ref="EZ37:FA37"/>
    <mergeCell ref="FB37:FC37"/>
    <mergeCell ref="FD37:FE37"/>
    <mergeCell ref="FF37:FG37"/>
    <mergeCell ref="FH37:FI37"/>
    <mergeCell ref="EL37:EM37"/>
    <mergeCell ref="EN37:EO37"/>
    <mergeCell ref="EP37:EQ37"/>
    <mergeCell ref="ER37:ES37"/>
    <mergeCell ref="ET37:EU37"/>
    <mergeCell ref="EV37:EW37"/>
    <mergeCell ref="GT37:GU37"/>
    <mergeCell ref="GV37:GW37"/>
    <mergeCell ref="GX37:GY37"/>
    <mergeCell ref="GZ37:HA37"/>
    <mergeCell ref="HB37:HC37"/>
    <mergeCell ref="HD37:HE37"/>
    <mergeCell ref="GH37:GI37"/>
    <mergeCell ref="GJ37:GK37"/>
    <mergeCell ref="GL37:GM37"/>
    <mergeCell ref="GN37:GO37"/>
    <mergeCell ref="GP37:GQ37"/>
    <mergeCell ref="GR37:GS37"/>
    <mergeCell ref="FV37:FW37"/>
    <mergeCell ref="FX37:FY37"/>
    <mergeCell ref="FZ37:GA37"/>
    <mergeCell ref="GB37:GC37"/>
    <mergeCell ref="GD37:GE37"/>
    <mergeCell ref="GF37:GG37"/>
    <mergeCell ref="IX37:IY37"/>
    <mergeCell ref="IZ37:JA37"/>
    <mergeCell ref="ID37:IE37"/>
    <mergeCell ref="IF37:IG37"/>
    <mergeCell ref="IH37:II37"/>
    <mergeCell ref="IJ37:IK37"/>
    <mergeCell ref="IL37:IM37"/>
    <mergeCell ref="IN37:IO37"/>
    <mergeCell ref="HR37:HS37"/>
    <mergeCell ref="HT37:HU37"/>
    <mergeCell ref="HV37:HW37"/>
    <mergeCell ref="HX37:HY37"/>
    <mergeCell ref="HZ37:IA37"/>
    <mergeCell ref="IB37:IC37"/>
    <mergeCell ref="HF37:HG37"/>
    <mergeCell ref="HH37:HI37"/>
    <mergeCell ref="HJ37:HK37"/>
    <mergeCell ref="HL37:HM37"/>
    <mergeCell ref="HN37:HO37"/>
    <mergeCell ref="HP37:HQ37"/>
    <mergeCell ref="AD38:AE38"/>
    <mergeCell ref="AF38:AG38"/>
    <mergeCell ref="AH38:AI38"/>
    <mergeCell ref="AJ38:AK38"/>
    <mergeCell ref="AL38:AM38"/>
    <mergeCell ref="AN38:AO38"/>
    <mergeCell ref="R38:S38"/>
    <mergeCell ref="T38:U38"/>
    <mergeCell ref="V38:W38"/>
    <mergeCell ref="X38:Y38"/>
    <mergeCell ref="Z38:AA38"/>
    <mergeCell ref="AB38:AC38"/>
    <mergeCell ref="JN37:JO37"/>
    <mergeCell ref="JP37:JQ37"/>
    <mergeCell ref="JR37:JS37"/>
    <mergeCell ref="B38:E38"/>
    <mergeCell ref="F38:G38"/>
    <mergeCell ref="H38:I38"/>
    <mergeCell ref="J38:K38"/>
    <mergeCell ref="L38:M38"/>
    <mergeCell ref="N38:O38"/>
    <mergeCell ref="P38:Q38"/>
    <mergeCell ref="JB37:JC37"/>
    <mergeCell ref="JD37:JE37"/>
    <mergeCell ref="JF37:JG37"/>
    <mergeCell ref="JH37:JI37"/>
    <mergeCell ref="JJ37:JK37"/>
    <mergeCell ref="JL37:JM37"/>
    <mergeCell ref="IP37:IQ37"/>
    <mergeCell ref="IR37:IS37"/>
    <mergeCell ref="IT37:IU37"/>
    <mergeCell ref="IV37:IW37"/>
    <mergeCell ref="BN38:BO38"/>
    <mergeCell ref="BP38:BQ38"/>
    <mergeCell ref="BR38:BS38"/>
    <mergeCell ref="BT38:BU38"/>
    <mergeCell ref="BV38:BW38"/>
    <mergeCell ref="BX38:BY38"/>
    <mergeCell ref="BB38:BC38"/>
    <mergeCell ref="BD38:BE38"/>
    <mergeCell ref="BF38:BG38"/>
    <mergeCell ref="BH38:BI38"/>
    <mergeCell ref="BJ38:BK38"/>
    <mergeCell ref="BL38:BM38"/>
    <mergeCell ref="AP38:AQ38"/>
    <mergeCell ref="AR38:AS38"/>
    <mergeCell ref="AT38:AU38"/>
    <mergeCell ref="AV38:AW38"/>
    <mergeCell ref="AX38:AY38"/>
    <mergeCell ref="AZ38:BA38"/>
    <mergeCell ref="CX38:CY38"/>
    <mergeCell ref="CZ38:DA38"/>
    <mergeCell ref="DB38:DC38"/>
    <mergeCell ref="DD38:DE38"/>
    <mergeCell ref="DF38:DG38"/>
    <mergeCell ref="DH38:DI38"/>
    <mergeCell ref="CL38:CM38"/>
    <mergeCell ref="CN38:CO38"/>
    <mergeCell ref="CP38:CQ38"/>
    <mergeCell ref="CR38:CS38"/>
    <mergeCell ref="CT38:CU38"/>
    <mergeCell ref="CV38:CW38"/>
    <mergeCell ref="BZ38:CA38"/>
    <mergeCell ref="CB38:CC38"/>
    <mergeCell ref="CD38:CE38"/>
    <mergeCell ref="CF38:CG38"/>
    <mergeCell ref="CH38:CI38"/>
    <mergeCell ref="CJ38:CK38"/>
    <mergeCell ref="EH38:EI38"/>
    <mergeCell ref="EJ38:EK38"/>
    <mergeCell ref="EL38:EM38"/>
    <mergeCell ref="EN38:EO38"/>
    <mergeCell ref="EP38:EQ38"/>
    <mergeCell ref="ER38:ES38"/>
    <mergeCell ref="DV38:DW38"/>
    <mergeCell ref="DX38:DY38"/>
    <mergeCell ref="DZ38:EA38"/>
    <mergeCell ref="EB38:EC38"/>
    <mergeCell ref="ED38:EE38"/>
    <mergeCell ref="EF38:EG38"/>
    <mergeCell ref="DJ38:DK38"/>
    <mergeCell ref="DL38:DM38"/>
    <mergeCell ref="DN38:DO38"/>
    <mergeCell ref="DP38:DQ38"/>
    <mergeCell ref="DR38:DS38"/>
    <mergeCell ref="DT38:DU38"/>
    <mergeCell ref="FR38:FS38"/>
    <mergeCell ref="FT38:FU38"/>
    <mergeCell ref="FV38:FW38"/>
    <mergeCell ref="FX38:FY38"/>
    <mergeCell ref="FZ38:GA38"/>
    <mergeCell ref="GB38:GC38"/>
    <mergeCell ref="FF38:FG38"/>
    <mergeCell ref="FH38:FI38"/>
    <mergeCell ref="FJ38:FK38"/>
    <mergeCell ref="FL38:FM38"/>
    <mergeCell ref="FN38:FO38"/>
    <mergeCell ref="FP38:FQ38"/>
    <mergeCell ref="ET38:EU38"/>
    <mergeCell ref="EV38:EW38"/>
    <mergeCell ref="EX38:EY38"/>
    <mergeCell ref="EZ38:FA38"/>
    <mergeCell ref="FB38:FC38"/>
    <mergeCell ref="FD38:FE38"/>
    <mergeCell ref="HR38:HS38"/>
    <mergeCell ref="HT38:HU38"/>
    <mergeCell ref="HV38:HW38"/>
    <mergeCell ref="HX38:HY38"/>
    <mergeCell ref="HB38:HC38"/>
    <mergeCell ref="HD38:HE38"/>
    <mergeCell ref="HF38:HG38"/>
    <mergeCell ref="HH38:HI38"/>
    <mergeCell ref="HJ38:HK38"/>
    <mergeCell ref="HL38:HM38"/>
    <mergeCell ref="GP38:GQ38"/>
    <mergeCell ref="GR38:GS38"/>
    <mergeCell ref="GT38:GU38"/>
    <mergeCell ref="GV38:GW38"/>
    <mergeCell ref="GX38:GY38"/>
    <mergeCell ref="GZ38:HA38"/>
    <mergeCell ref="GD38:GE38"/>
    <mergeCell ref="GF38:GG38"/>
    <mergeCell ref="GH38:GI38"/>
    <mergeCell ref="GJ38:GK38"/>
    <mergeCell ref="GL38:GM38"/>
    <mergeCell ref="GN38:GO38"/>
    <mergeCell ref="B44:E44"/>
    <mergeCell ref="F44:G44"/>
    <mergeCell ref="H44:I44"/>
    <mergeCell ref="J44:K44"/>
    <mergeCell ref="L44:M44"/>
    <mergeCell ref="N44:O44"/>
    <mergeCell ref="JJ38:JK38"/>
    <mergeCell ref="JL38:JM38"/>
    <mergeCell ref="JN38:JO38"/>
    <mergeCell ref="JP38:JQ38"/>
    <mergeCell ref="JR38:JS38"/>
    <mergeCell ref="B39:C39"/>
    <mergeCell ref="IX38:IY38"/>
    <mergeCell ref="IZ38:JA38"/>
    <mergeCell ref="JB38:JC38"/>
    <mergeCell ref="JD38:JE38"/>
    <mergeCell ref="JF38:JG38"/>
    <mergeCell ref="JH38:JI38"/>
    <mergeCell ref="IL38:IM38"/>
    <mergeCell ref="IN38:IO38"/>
    <mergeCell ref="IP38:IQ38"/>
    <mergeCell ref="IR38:IS38"/>
    <mergeCell ref="IT38:IU38"/>
    <mergeCell ref="IV38:IW38"/>
    <mergeCell ref="HZ38:IA38"/>
    <mergeCell ref="IB38:IC38"/>
    <mergeCell ref="ID38:IE38"/>
    <mergeCell ref="IF38:IG38"/>
    <mergeCell ref="IH38:II38"/>
    <mergeCell ref="IJ38:IK38"/>
    <mergeCell ref="HN38:HO38"/>
    <mergeCell ref="HP38:HQ38"/>
    <mergeCell ref="AN44:AO44"/>
    <mergeCell ref="AP44:AQ44"/>
    <mergeCell ref="AR44:AS44"/>
    <mergeCell ref="AT44:AU44"/>
    <mergeCell ref="AV44:AW44"/>
    <mergeCell ref="AX44:AY44"/>
    <mergeCell ref="AB44:AC44"/>
    <mergeCell ref="AD44:AE44"/>
    <mergeCell ref="AF44:AG44"/>
    <mergeCell ref="AH44:AI44"/>
    <mergeCell ref="AJ44:AK44"/>
    <mergeCell ref="AL44:AM44"/>
    <mergeCell ref="P44:Q44"/>
    <mergeCell ref="R44:S44"/>
    <mergeCell ref="T44:U44"/>
    <mergeCell ref="V44:W44"/>
    <mergeCell ref="X44:Y44"/>
    <mergeCell ref="Z44:AA44"/>
    <mergeCell ref="BX44:BY44"/>
    <mergeCell ref="BZ44:CA44"/>
    <mergeCell ref="CB44:CC44"/>
    <mergeCell ref="CD44:CE44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AZ44:BA44"/>
    <mergeCell ref="BB44:BC44"/>
    <mergeCell ref="BD44:BE44"/>
    <mergeCell ref="BF44:BG44"/>
    <mergeCell ref="BH44:BI44"/>
    <mergeCell ref="BJ44:BK44"/>
    <mergeCell ref="DH44:DI44"/>
    <mergeCell ref="DJ44:DK44"/>
    <mergeCell ref="DL44:DM44"/>
    <mergeCell ref="DN44:DO44"/>
    <mergeCell ref="DP44:DQ44"/>
    <mergeCell ref="DR44:DS44"/>
    <mergeCell ref="CV44:CW44"/>
    <mergeCell ref="CX44:CY44"/>
    <mergeCell ref="CZ44:DA44"/>
    <mergeCell ref="DB44:DC44"/>
    <mergeCell ref="DD44:DE44"/>
    <mergeCell ref="DF44:DG44"/>
    <mergeCell ref="CJ44:CK44"/>
    <mergeCell ref="CL44:CM44"/>
    <mergeCell ref="CN44:CO44"/>
    <mergeCell ref="CP44:CQ44"/>
    <mergeCell ref="CR44:CS44"/>
    <mergeCell ref="CT44:CU44"/>
    <mergeCell ref="ER44:ES44"/>
    <mergeCell ref="ET44:EU44"/>
    <mergeCell ref="EV44:EW44"/>
    <mergeCell ref="EX44:EY44"/>
    <mergeCell ref="EZ44:FA44"/>
    <mergeCell ref="FB44:FC44"/>
    <mergeCell ref="EF44:EG44"/>
    <mergeCell ref="EH44:EI44"/>
    <mergeCell ref="EJ44:EK44"/>
    <mergeCell ref="EL44:EM44"/>
    <mergeCell ref="EN44:EO44"/>
    <mergeCell ref="EP44:EQ44"/>
    <mergeCell ref="DT44:DU44"/>
    <mergeCell ref="DV44:DW44"/>
    <mergeCell ref="DX44:DY44"/>
    <mergeCell ref="DZ44:EA44"/>
    <mergeCell ref="EB44:EC44"/>
    <mergeCell ref="ED44:EE44"/>
    <mergeCell ref="GT44:GU44"/>
    <mergeCell ref="GV44:GW44"/>
    <mergeCell ref="GX44:GY44"/>
    <mergeCell ref="GB44:GC44"/>
    <mergeCell ref="GD44:GE44"/>
    <mergeCell ref="GF44:GG44"/>
    <mergeCell ref="GH44:GI44"/>
    <mergeCell ref="GJ44:GK44"/>
    <mergeCell ref="GL44:GM44"/>
    <mergeCell ref="FP44:FQ44"/>
    <mergeCell ref="FR44:FS44"/>
    <mergeCell ref="FT44:FU44"/>
    <mergeCell ref="FV44:FW44"/>
    <mergeCell ref="FX44:FY44"/>
    <mergeCell ref="FZ44:GA44"/>
    <mergeCell ref="FD44:FE44"/>
    <mergeCell ref="FF44:FG44"/>
    <mergeCell ref="FH44:FI44"/>
    <mergeCell ref="FJ44:FK44"/>
    <mergeCell ref="FL44:FM44"/>
    <mergeCell ref="FN44:FO44"/>
    <mergeCell ref="JR44:JS44"/>
    <mergeCell ref="IV44:IW44"/>
    <mergeCell ref="IX44:IY44"/>
    <mergeCell ref="IZ44:JA44"/>
    <mergeCell ref="JB44:JC44"/>
    <mergeCell ref="JD44:JE44"/>
    <mergeCell ref="JF44:JG44"/>
    <mergeCell ref="IJ44:IK44"/>
    <mergeCell ref="IL44:IM44"/>
    <mergeCell ref="IN44:IO44"/>
    <mergeCell ref="IP44:IQ44"/>
    <mergeCell ref="IR44:IS44"/>
    <mergeCell ref="IT44:IU44"/>
    <mergeCell ref="HX44:HY44"/>
    <mergeCell ref="HZ44:IA44"/>
    <mergeCell ref="IB44:IC44"/>
    <mergeCell ref="ID44:IE44"/>
    <mergeCell ref="IF44:IG44"/>
    <mergeCell ref="IH44:II44"/>
    <mergeCell ref="P45:Q45"/>
    <mergeCell ref="R45:S45"/>
    <mergeCell ref="T45:U45"/>
    <mergeCell ref="V45:W45"/>
    <mergeCell ref="X45:Y45"/>
    <mergeCell ref="Z45:AA45"/>
    <mergeCell ref="B45:E45"/>
    <mergeCell ref="F45:G45"/>
    <mergeCell ref="H45:I45"/>
    <mergeCell ref="J45:K45"/>
    <mergeCell ref="L45:M45"/>
    <mergeCell ref="N45:O45"/>
    <mergeCell ref="JH44:JI44"/>
    <mergeCell ref="JJ44:JK44"/>
    <mergeCell ref="JL44:JM44"/>
    <mergeCell ref="JN44:JO44"/>
    <mergeCell ref="JP44:JQ44"/>
    <mergeCell ref="HL44:HM44"/>
    <mergeCell ref="HN44:HO44"/>
    <mergeCell ref="HP44:HQ44"/>
    <mergeCell ref="HR44:HS44"/>
    <mergeCell ref="HT44:HU44"/>
    <mergeCell ref="HV44:HW44"/>
    <mergeCell ref="GZ44:HA44"/>
    <mergeCell ref="HB44:HC44"/>
    <mergeCell ref="HD44:HE44"/>
    <mergeCell ref="HF44:HG44"/>
    <mergeCell ref="HH44:HI44"/>
    <mergeCell ref="HJ44:HK44"/>
    <mergeCell ref="GN44:GO44"/>
    <mergeCell ref="GP44:GQ44"/>
    <mergeCell ref="GR44:GS44"/>
    <mergeCell ref="AZ45:BA45"/>
    <mergeCell ref="BB45:BC45"/>
    <mergeCell ref="BD45:BE45"/>
    <mergeCell ref="BF45:BG45"/>
    <mergeCell ref="BH45:BI45"/>
    <mergeCell ref="BJ45:BK45"/>
    <mergeCell ref="AN45:AO45"/>
    <mergeCell ref="AP45:AQ45"/>
    <mergeCell ref="AR45:AS45"/>
    <mergeCell ref="AT45:AU45"/>
    <mergeCell ref="AV45:AW45"/>
    <mergeCell ref="AX45:AY45"/>
    <mergeCell ref="AB45:AC45"/>
    <mergeCell ref="AD45:AE45"/>
    <mergeCell ref="AF45:AG45"/>
    <mergeCell ref="AH45:AI45"/>
    <mergeCell ref="AJ45:AK45"/>
    <mergeCell ref="AL45:AM45"/>
    <mergeCell ref="CJ45:CK45"/>
    <mergeCell ref="CL45:CM45"/>
    <mergeCell ref="CN45:CO45"/>
    <mergeCell ref="CP45:CQ45"/>
    <mergeCell ref="CR45:CS45"/>
    <mergeCell ref="CT45:CU45"/>
    <mergeCell ref="BX45:BY45"/>
    <mergeCell ref="BZ45:CA45"/>
    <mergeCell ref="CB45:CC45"/>
    <mergeCell ref="CD45:CE45"/>
    <mergeCell ref="CF45:CG45"/>
    <mergeCell ref="CH45:CI45"/>
    <mergeCell ref="BL45:BM45"/>
    <mergeCell ref="BN45:BO45"/>
    <mergeCell ref="BP45:BQ45"/>
    <mergeCell ref="BR45:BS45"/>
    <mergeCell ref="BT45:BU45"/>
    <mergeCell ref="BV45:BW45"/>
    <mergeCell ref="DT45:DU45"/>
    <mergeCell ref="DV45:DW45"/>
    <mergeCell ref="DX45:DY45"/>
    <mergeCell ref="DZ45:EA45"/>
    <mergeCell ref="EB45:EC45"/>
    <mergeCell ref="ED45:EE45"/>
    <mergeCell ref="DH45:DI45"/>
    <mergeCell ref="DJ45:DK45"/>
    <mergeCell ref="DL45:DM45"/>
    <mergeCell ref="DN45:DO45"/>
    <mergeCell ref="DP45:DQ45"/>
    <mergeCell ref="DR45:DS45"/>
    <mergeCell ref="CV45:CW45"/>
    <mergeCell ref="CX45:CY45"/>
    <mergeCell ref="CZ45:DA45"/>
    <mergeCell ref="DB45:DC45"/>
    <mergeCell ref="DD45:DE45"/>
    <mergeCell ref="DF45:DG45"/>
    <mergeCell ref="FD45:FE45"/>
    <mergeCell ref="FF45:FG45"/>
    <mergeCell ref="FH45:FI45"/>
    <mergeCell ref="FJ45:FK45"/>
    <mergeCell ref="FL45:FM45"/>
    <mergeCell ref="FN45:FO45"/>
    <mergeCell ref="ER45:ES45"/>
    <mergeCell ref="ET45:EU45"/>
    <mergeCell ref="EV45:EW45"/>
    <mergeCell ref="EX45:EY45"/>
    <mergeCell ref="EZ45:FA45"/>
    <mergeCell ref="FB45:FC45"/>
    <mergeCell ref="EF45:EG45"/>
    <mergeCell ref="EH45:EI45"/>
    <mergeCell ref="EJ45:EK45"/>
    <mergeCell ref="EL45:EM45"/>
    <mergeCell ref="EN45:EO45"/>
    <mergeCell ref="EP45:EQ45"/>
    <mergeCell ref="GN45:GO45"/>
    <mergeCell ref="GP45:GQ45"/>
    <mergeCell ref="GR45:GS45"/>
    <mergeCell ref="GT45:GU45"/>
    <mergeCell ref="GV45:GW45"/>
    <mergeCell ref="GX45:GY45"/>
    <mergeCell ref="GB45:GC45"/>
    <mergeCell ref="GD45:GE45"/>
    <mergeCell ref="GF45:GG45"/>
    <mergeCell ref="GH45:GI45"/>
    <mergeCell ref="GJ45:GK45"/>
    <mergeCell ref="GL45:GM45"/>
    <mergeCell ref="FP45:FQ45"/>
    <mergeCell ref="FR45:FS45"/>
    <mergeCell ref="FT45:FU45"/>
    <mergeCell ref="FV45:FW45"/>
    <mergeCell ref="FX45:FY45"/>
    <mergeCell ref="FZ45:GA45"/>
    <mergeCell ref="HX45:HY45"/>
    <mergeCell ref="HZ45:IA45"/>
    <mergeCell ref="IB45:IC45"/>
    <mergeCell ref="ID45:IE45"/>
    <mergeCell ref="IF45:IG45"/>
    <mergeCell ref="IH45:II45"/>
    <mergeCell ref="HL45:HM45"/>
    <mergeCell ref="HN45:HO45"/>
    <mergeCell ref="HP45:HQ45"/>
    <mergeCell ref="HR45:HS45"/>
    <mergeCell ref="HT45:HU45"/>
    <mergeCell ref="HV45:HW45"/>
    <mergeCell ref="GZ45:HA45"/>
    <mergeCell ref="HB45:HC45"/>
    <mergeCell ref="HD45:HE45"/>
    <mergeCell ref="HF45:HG45"/>
    <mergeCell ref="HH45:HI45"/>
    <mergeCell ref="HJ45:HK45"/>
    <mergeCell ref="JH45:JI45"/>
    <mergeCell ref="JJ45:JK45"/>
    <mergeCell ref="JL45:JM45"/>
    <mergeCell ref="JN45:JO45"/>
    <mergeCell ref="JP45:JQ45"/>
    <mergeCell ref="JR45:JS45"/>
    <mergeCell ref="IV45:IW45"/>
    <mergeCell ref="IX45:IY45"/>
    <mergeCell ref="IZ45:JA45"/>
    <mergeCell ref="JB45:JC45"/>
    <mergeCell ref="JD45:JE45"/>
    <mergeCell ref="JF45:JG45"/>
    <mergeCell ref="IJ45:IK45"/>
    <mergeCell ref="IL45:IM45"/>
    <mergeCell ref="IN45:IO45"/>
    <mergeCell ref="IP45:IQ45"/>
    <mergeCell ref="IR45:IS45"/>
    <mergeCell ref="IT45:IU45"/>
    <mergeCell ref="AB46:AC46"/>
    <mergeCell ref="AD46:AE46"/>
    <mergeCell ref="AF46:AG46"/>
    <mergeCell ref="AH46:AI46"/>
    <mergeCell ref="AJ46:AK46"/>
    <mergeCell ref="AL46:AM46"/>
    <mergeCell ref="P46:Q46"/>
    <mergeCell ref="R46:S46"/>
    <mergeCell ref="T46:U46"/>
    <mergeCell ref="V46:W46"/>
    <mergeCell ref="X46:Y46"/>
    <mergeCell ref="Z46:AA46"/>
    <mergeCell ref="B46:E46"/>
    <mergeCell ref="F46:G46"/>
    <mergeCell ref="H46:I46"/>
    <mergeCell ref="J46:K46"/>
    <mergeCell ref="L46:M46"/>
    <mergeCell ref="N46:O46"/>
    <mergeCell ref="BL46:BM46"/>
    <mergeCell ref="BN46:BO46"/>
    <mergeCell ref="BP46:BQ46"/>
    <mergeCell ref="BR46:BS46"/>
    <mergeCell ref="BT46:BU46"/>
    <mergeCell ref="BV46:BW46"/>
    <mergeCell ref="AZ46:BA46"/>
    <mergeCell ref="BB46:BC46"/>
    <mergeCell ref="BD46:BE46"/>
    <mergeCell ref="BF46:BG46"/>
    <mergeCell ref="BH46:BI46"/>
    <mergeCell ref="BJ46:BK46"/>
    <mergeCell ref="AN46:AO46"/>
    <mergeCell ref="AP46:AQ46"/>
    <mergeCell ref="AR46:AS46"/>
    <mergeCell ref="AT46:AU46"/>
    <mergeCell ref="AV46:AW46"/>
    <mergeCell ref="AX46:AY46"/>
    <mergeCell ref="CV46:CW46"/>
    <mergeCell ref="CX46:CY46"/>
    <mergeCell ref="CZ46:DA46"/>
    <mergeCell ref="DB46:DC46"/>
    <mergeCell ref="DD46:DE46"/>
    <mergeCell ref="DF46:DG46"/>
    <mergeCell ref="CJ46:CK46"/>
    <mergeCell ref="CL46:CM46"/>
    <mergeCell ref="CN46:CO46"/>
    <mergeCell ref="CP46:CQ46"/>
    <mergeCell ref="CR46:CS46"/>
    <mergeCell ref="CT46:CU46"/>
    <mergeCell ref="BX46:BY46"/>
    <mergeCell ref="BZ46:CA46"/>
    <mergeCell ref="CB46:CC46"/>
    <mergeCell ref="CD46:CE46"/>
    <mergeCell ref="CF46:CG46"/>
    <mergeCell ref="CH46:CI46"/>
    <mergeCell ref="EF46:EG46"/>
    <mergeCell ref="EH46:EI46"/>
    <mergeCell ref="EJ46:EK46"/>
    <mergeCell ref="EL46:EM46"/>
    <mergeCell ref="EN46:EO46"/>
    <mergeCell ref="EP46:EQ46"/>
    <mergeCell ref="DT46:DU46"/>
    <mergeCell ref="DV46:DW46"/>
    <mergeCell ref="DX46:DY46"/>
    <mergeCell ref="DZ46:EA46"/>
    <mergeCell ref="EB46:EC46"/>
    <mergeCell ref="ED46:EE46"/>
    <mergeCell ref="DH46:DI46"/>
    <mergeCell ref="DJ46:DK46"/>
    <mergeCell ref="DL46:DM46"/>
    <mergeCell ref="DN46:DO46"/>
    <mergeCell ref="DP46:DQ46"/>
    <mergeCell ref="DR46:DS46"/>
    <mergeCell ref="FP46:FQ46"/>
    <mergeCell ref="FR46:FS46"/>
    <mergeCell ref="FT46:FU46"/>
    <mergeCell ref="FV46:FW46"/>
    <mergeCell ref="FX46:FY46"/>
    <mergeCell ref="FZ46:GA46"/>
    <mergeCell ref="FD46:FE46"/>
    <mergeCell ref="FF46:FG46"/>
    <mergeCell ref="FH46:FI46"/>
    <mergeCell ref="FJ46:FK46"/>
    <mergeCell ref="FL46:FM46"/>
    <mergeCell ref="FN46:FO46"/>
    <mergeCell ref="ER46:ES46"/>
    <mergeCell ref="ET46:EU46"/>
    <mergeCell ref="EV46:EW46"/>
    <mergeCell ref="EX46:EY46"/>
    <mergeCell ref="EZ46:FA46"/>
    <mergeCell ref="FB46:FC46"/>
    <mergeCell ref="HP46:HQ46"/>
    <mergeCell ref="HR46:HS46"/>
    <mergeCell ref="HT46:HU46"/>
    <mergeCell ref="HV46:HW46"/>
    <mergeCell ref="GZ46:HA46"/>
    <mergeCell ref="HB46:HC46"/>
    <mergeCell ref="HD46:HE46"/>
    <mergeCell ref="HF46:HG46"/>
    <mergeCell ref="HH46:HI46"/>
    <mergeCell ref="HJ46:HK46"/>
    <mergeCell ref="GN46:GO46"/>
    <mergeCell ref="GP46:GQ46"/>
    <mergeCell ref="GR46:GS46"/>
    <mergeCell ref="GT46:GU46"/>
    <mergeCell ref="GV46:GW46"/>
    <mergeCell ref="GX46:GY46"/>
    <mergeCell ref="GB46:GC46"/>
    <mergeCell ref="GD46:GE46"/>
    <mergeCell ref="GF46:GG46"/>
    <mergeCell ref="GH46:GI46"/>
    <mergeCell ref="GJ46:GK46"/>
    <mergeCell ref="GL46:GM46"/>
    <mergeCell ref="B47:E47"/>
    <mergeCell ref="F47:G47"/>
    <mergeCell ref="H47:I47"/>
    <mergeCell ref="J47:K47"/>
    <mergeCell ref="L47:M47"/>
    <mergeCell ref="N47:O47"/>
    <mergeCell ref="JH46:JI46"/>
    <mergeCell ref="JJ46:JK46"/>
    <mergeCell ref="JL46:JM46"/>
    <mergeCell ref="JN46:JO46"/>
    <mergeCell ref="JP46:JQ46"/>
    <mergeCell ref="JR46:JS46"/>
    <mergeCell ref="IV46:IW46"/>
    <mergeCell ref="IX46:IY46"/>
    <mergeCell ref="IZ46:JA46"/>
    <mergeCell ref="JB46:JC46"/>
    <mergeCell ref="JD46:JE46"/>
    <mergeCell ref="JF46:JG46"/>
    <mergeCell ref="IJ46:IK46"/>
    <mergeCell ref="IL46:IM46"/>
    <mergeCell ref="IN46:IO46"/>
    <mergeCell ref="IP46:IQ46"/>
    <mergeCell ref="IR46:IS46"/>
    <mergeCell ref="IT46:IU46"/>
    <mergeCell ref="HX46:HY46"/>
    <mergeCell ref="HZ46:IA46"/>
    <mergeCell ref="IB46:IC46"/>
    <mergeCell ref="ID46:IE46"/>
    <mergeCell ref="IF46:IG46"/>
    <mergeCell ref="IH46:II46"/>
    <mergeCell ref="HL46:HM46"/>
    <mergeCell ref="HN46:HO46"/>
    <mergeCell ref="AN47:AO47"/>
    <mergeCell ref="AP47:AQ47"/>
    <mergeCell ref="AR47:AS47"/>
    <mergeCell ref="AT47:AU47"/>
    <mergeCell ref="AV47:AW47"/>
    <mergeCell ref="AX47:AY47"/>
    <mergeCell ref="AB47:AC47"/>
    <mergeCell ref="AD47:AE47"/>
    <mergeCell ref="AF47:AG47"/>
    <mergeCell ref="AH47:AI47"/>
    <mergeCell ref="AJ47:AK47"/>
    <mergeCell ref="AL47:AM47"/>
    <mergeCell ref="P47:Q47"/>
    <mergeCell ref="R47:S47"/>
    <mergeCell ref="T47:U47"/>
    <mergeCell ref="V47:W47"/>
    <mergeCell ref="X47:Y47"/>
    <mergeCell ref="Z47:AA47"/>
    <mergeCell ref="BX47:BY47"/>
    <mergeCell ref="BZ47:CA47"/>
    <mergeCell ref="CB47:CC47"/>
    <mergeCell ref="CD47:CE47"/>
    <mergeCell ref="CF47:CG47"/>
    <mergeCell ref="CH47:CI47"/>
    <mergeCell ref="BL47:BM47"/>
    <mergeCell ref="BN47:BO47"/>
    <mergeCell ref="BP47:BQ47"/>
    <mergeCell ref="BR47:BS47"/>
    <mergeCell ref="BT47:BU47"/>
    <mergeCell ref="BV47:BW47"/>
    <mergeCell ref="AZ47:BA47"/>
    <mergeCell ref="BB47:BC47"/>
    <mergeCell ref="BD47:BE47"/>
    <mergeCell ref="BF47:BG47"/>
    <mergeCell ref="BH47:BI47"/>
    <mergeCell ref="BJ47:BK47"/>
    <mergeCell ref="DH47:DI47"/>
    <mergeCell ref="DJ47:DK47"/>
    <mergeCell ref="DL47:DM47"/>
    <mergeCell ref="DN47:DO47"/>
    <mergeCell ref="DP47:DQ47"/>
    <mergeCell ref="DR47:DS47"/>
    <mergeCell ref="CV47:CW47"/>
    <mergeCell ref="CX47:CY47"/>
    <mergeCell ref="CZ47:DA47"/>
    <mergeCell ref="DB47:DC47"/>
    <mergeCell ref="DD47:DE47"/>
    <mergeCell ref="DF47:DG47"/>
    <mergeCell ref="CJ47:CK47"/>
    <mergeCell ref="CL47:CM47"/>
    <mergeCell ref="CN47:CO47"/>
    <mergeCell ref="CP47:CQ47"/>
    <mergeCell ref="CR47:CS47"/>
    <mergeCell ref="CT47:CU47"/>
    <mergeCell ref="ER47:ES47"/>
    <mergeCell ref="ET47:EU47"/>
    <mergeCell ref="EV47:EW47"/>
    <mergeCell ref="EX47:EY47"/>
    <mergeCell ref="EZ47:FA47"/>
    <mergeCell ref="FB47:FC47"/>
    <mergeCell ref="EF47:EG47"/>
    <mergeCell ref="EH47:EI47"/>
    <mergeCell ref="EJ47:EK47"/>
    <mergeCell ref="EL47:EM47"/>
    <mergeCell ref="EN47:EO47"/>
    <mergeCell ref="EP47:EQ47"/>
    <mergeCell ref="DT47:DU47"/>
    <mergeCell ref="DV47:DW47"/>
    <mergeCell ref="DX47:DY47"/>
    <mergeCell ref="DZ47:EA47"/>
    <mergeCell ref="EB47:EC47"/>
    <mergeCell ref="ED47:EE47"/>
    <mergeCell ref="GT47:GU47"/>
    <mergeCell ref="GV47:GW47"/>
    <mergeCell ref="GX47:GY47"/>
    <mergeCell ref="GB47:GC47"/>
    <mergeCell ref="GD47:GE47"/>
    <mergeCell ref="GF47:GG47"/>
    <mergeCell ref="GH47:GI47"/>
    <mergeCell ref="GJ47:GK47"/>
    <mergeCell ref="GL47:GM47"/>
    <mergeCell ref="FP47:FQ47"/>
    <mergeCell ref="FR47:FS47"/>
    <mergeCell ref="FT47:FU47"/>
    <mergeCell ref="FV47:FW47"/>
    <mergeCell ref="FX47:FY47"/>
    <mergeCell ref="FZ47:GA47"/>
    <mergeCell ref="FD47:FE47"/>
    <mergeCell ref="FF47:FG47"/>
    <mergeCell ref="FH47:FI47"/>
    <mergeCell ref="FJ47:FK47"/>
    <mergeCell ref="FL47:FM47"/>
    <mergeCell ref="FN47:FO47"/>
    <mergeCell ref="JR47:JS47"/>
    <mergeCell ref="IV47:IW47"/>
    <mergeCell ref="IX47:IY47"/>
    <mergeCell ref="IZ47:JA47"/>
    <mergeCell ref="JB47:JC47"/>
    <mergeCell ref="JD47:JE47"/>
    <mergeCell ref="JF47:JG47"/>
    <mergeCell ref="IJ47:IK47"/>
    <mergeCell ref="IL47:IM47"/>
    <mergeCell ref="IN47:IO47"/>
    <mergeCell ref="IP47:IQ47"/>
    <mergeCell ref="IR47:IS47"/>
    <mergeCell ref="IT47:IU47"/>
    <mergeCell ref="HX47:HY47"/>
    <mergeCell ref="HZ47:IA47"/>
    <mergeCell ref="IB47:IC47"/>
    <mergeCell ref="ID47:IE47"/>
    <mergeCell ref="IF47:IG47"/>
    <mergeCell ref="IH47:II47"/>
    <mergeCell ref="P48:Q48"/>
    <mergeCell ref="R48:S48"/>
    <mergeCell ref="T48:U48"/>
    <mergeCell ref="V48:W48"/>
    <mergeCell ref="X48:Y48"/>
    <mergeCell ref="Z48:AA48"/>
    <mergeCell ref="B48:E48"/>
    <mergeCell ref="F48:G48"/>
    <mergeCell ref="H48:I48"/>
    <mergeCell ref="J48:K48"/>
    <mergeCell ref="L48:M48"/>
    <mergeCell ref="N48:O48"/>
    <mergeCell ref="JH47:JI47"/>
    <mergeCell ref="JJ47:JK47"/>
    <mergeCell ref="JL47:JM47"/>
    <mergeCell ref="JN47:JO47"/>
    <mergeCell ref="JP47:JQ47"/>
    <mergeCell ref="HL47:HM47"/>
    <mergeCell ref="HN47:HO47"/>
    <mergeCell ref="HP47:HQ47"/>
    <mergeCell ref="HR47:HS47"/>
    <mergeCell ref="HT47:HU47"/>
    <mergeCell ref="HV47:HW47"/>
    <mergeCell ref="GZ47:HA47"/>
    <mergeCell ref="HB47:HC47"/>
    <mergeCell ref="HD47:HE47"/>
    <mergeCell ref="HF47:HG47"/>
    <mergeCell ref="HH47:HI47"/>
    <mergeCell ref="HJ47:HK47"/>
    <mergeCell ref="GN47:GO47"/>
    <mergeCell ref="GP47:GQ47"/>
    <mergeCell ref="GR47:GS47"/>
    <mergeCell ref="AZ48:BA48"/>
    <mergeCell ref="BB48:BC48"/>
    <mergeCell ref="BD48:BE48"/>
    <mergeCell ref="BF48:BG48"/>
    <mergeCell ref="BH48:BI48"/>
    <mergeCell ref="BJ48:BK48"/>
    <mergeCell ref="AN48:AO48"/>
    <mergeCell ref="AP48:AQ48"/>
    <mergeCell ref="AR48:AS48"/>
    <mergeCell ref="AT48:AU48"/>
    <mergeCell ref="AV48:AW48"/>
    <mergeCell ref="AX48:AY48"/>
    <mergeCell ref="AB48:AC48"/>
    <mergeCell ref="AD48:AE48"/>
    <mergeCell ref="AF48:AG48"/>
    <mergeCell ref="AH48:AI48"/>
    <mergeCell ref="AJ48:AK48"/>
    <mergeCell ref="AL48:AM48"/>
    <mergeCell ref="CJ48:CK48"/>
    <mergeCell ref="CL48:CM48"/>
    <mergeCell ref="CN48:CO48"/>
    <mergeCell ref="CP48:CQ48"/>
    <mergeCell ref="CR48:CS48"/>
    <mergeCell ref="CT48:CU48"/>
    <mergeCell ref="BX48:BY48"/>
    <mergeCell ref="BZ48:CA48"/>
    <mergeCell ref="CB48:CC48"/>
    <mergeCell ref="CD48:CE48"/>
    <mergeCell ref="CF48:CG48"/>
    <mergeCell ref="CH48:CI48"/>
    <mergeCell ref="BL48:BM48"/>
    <mergeCell ref="BN48:BO48"/>
    <mergeCell ref="BP48:BQ48"/>
    <mergeCell ref="BR48:BS48"/>
    <mergeCell ref="BT48:BU48"/>
    <mergeCell ref="BV48:BW48"/>
    <mergeCell ref="DT48:DU48"/>
    <mergeCell ref="DV48:DW48"/>
    <mergeCell ref="DX48:DY48"/>
    <mergeCell ref="DZ48:EA48"/>
    <mergeCell ref="EB48:EC48"/>
    <mergeCell ref="ED48:EE48"/>
    <mergeCell ref="DH48:DI48"/>
    <mergeCell ref="DJ48:DK48"/>
    <mergeCell ref="DL48:DM48"/>
    <mergeCell ref="DN48:DO48"/>
    <mergeCell ref="DP48:DQ48"/>
    <mergeCell ref="DR48:DS48"/>
    <mergeCell ref="CV48:CW48"/>
    <mergeCell ref="CX48:CY48"/>
    <mergeCell ref="CZ48:DA48"/>
    <mergeCell ref="DB48:DC48"/>
    <mergeCell ref="DD48:DE48"/>
    <mergeCell ref="DF48:DG48"/>
    <mergeCell ref="FD48:FE48"/>
    <mergeCell ref="FF48:FG48"/>
    <mergeCell ref="FH48:FI48"/>
    <mergeCell ref="FJ48:FK48"/>
    <mergeCell ref="FL48:FM48"/>
    <mergeCell ref="FN48:FO48"/>
    <mergeCell ref="ER48:ES48"/>
    <mergeCell ref="ET48:EU48"/>
    <mergeCell ref="EV48:EW48"/>
    <mergeCell ref="EX48:EY48"/>
    <mergeCell ref="EZ48:FA48"/>
    <mergeCell ref="FB48:FC48"/>
    <mergeCell ref="EF48:EG48"/>
    <mergeCell ref="EH48:EI48"/>
    <mergeCell ref="EJ48:EK48"/>
    <mergeCell ref="EL48:EM48"/>
    <mergeCell ref="EN48:EO48"/>
    <mergeCell ref="EP48:EQ48"/>
    <mergeCell ref="GN48:GO48"/>
    <mergeCell ref="GP48:GQ48"/>
    <mergeCell ref="GR48:GS48"/>
    <mergeCell ref="GT48:GU48"/>
    <mergeCell ref="GV48:GW48"/>
    <mergeCell ref="GX48:GY48"/>
    <mergeCell ref="GB48:GC48"/>
    <mergeCell ref="GD48:GE48"/>
    <mergeCell ref="GF48:GG48"/>
    <mergeCell ref="GH48:GI48"/>
    <mergeCell ref="GJ48:GK48"/>
    <mergeCell ref="GL48:GM48"/>
    <mergeCell ref="FP48:FQ48"/>
    <mergeCell ref="FR48:FS48"/>
    <mergeCell ref="FT48:FU48"/>
    <mergeCell ref="FV48:FW48"/>
    <mergeCell ref="FX48:FY48"/>
    <mergeCell ref="FZ48:GA48"/>
    <mergeCell ref="HX48:HY48"/>
    <mergeCell ref="HZ48:IA48"/>
    <mergeCell ref="IB48:IC48"/>
    <mergeCell ref="ID48:IE48"/>
    <mergeCell ref="IF48:IG48"/>
    <mergeCell ref="IH48:II48"/>
    <mergeCell ref="HL48:HM48"/>
    <mergeCell ref="HN48:HO48"/>
    <mergeCell ref="HP48:HQ48"/>
    <mergeCell ref="HR48:HS48"/>
    <mergeCell ref="HT48:HU48"/>
    <mergeCell ref="HV48:HW48"/>
    <mergeCell ref="GZ48:HA48"/>
    <mergeCell ref="HB48:HC48"/>
    <mergeCell ref="HD48:HE48"/>
    <mergeCell ref="HF48:HG48"/>
    <mergeCell ref="HH48:HI48"/>
    <mergeCell ref="HJ48:HK48"/>
    <mergeCell ref="JH48:JI48"/>
    <mergeCell ref="JJ48:JK48"/>
    <mergeCell ref="JL48:JM48"/>
    <mergeCell ref="JN48:JO48"/>
    <mergeCell ref="JP48:JQ48"/>
    <mergeCell ref="JR48:JS48"/>
    <mergeCell ref="IV48:IW48"/>
    <mergeCell ref="IX48:IY48"/>
    <mergeCell ref="IZ48:JA48"/>
    <mergeCell ref="JB48:JC48"/>
    <mergeCell ref="JD48:JE48"/>
    <mergeCell ref="JF48:JG48"/>
    <mergeCell ref="IJ48:IK48"/>
    <mergeCell ref="IL48:IM48"/>
    <mergeCell ref="IN48:IO48"/>
    <mergeCell ref="IP48:IQ48"/>
    <mergeCell ref="IR48:IS48"/>
    <mergeCell ref="IT48:IU48"/>
    <mergeCell ref="AB49:AC49"/>
    <mergeCell ref="AD49:AE49"/>
    <mergeCell ref="AF49:AG49"/>
    <mergeCell ref="AH49:AI49"/>
    <mergeCell ref="AJ49:AK49"/>
    <mergeCell ref="AL49:AM49"/>
    <mergeCell ref="P49:Q49"/>
    <mergeCell ref="R49:S49"/>
    <mergeCell ref="T49:U49"/>
    <mergeCell ref="V49:W49"/>
    <mergeCell ref="X49:Y49"/>
    <mergeCell ref="Z49:AA49"/>
    <mergeCell ref="B49:E49"/>
    <mergeCell ref="F49:G49"/>
    <mergeCell ref="H49:I49"/>
    <mergeCell ref="J49:K49"/>
    <mergeCell ref="L49:M49"/>
    <mergeCell ref="N49:O49"/>
    <mergeCell ref="BL49:BM49"/>
    <mergeCell ref="BN49:BO49"/>
    <mergeCell ref="BP49:BQ49"/>
    <mergeCell ref="BR49:BS49"/>
    <mergeCell ref="BT49:BU49"/>
    <mergeCell ref="BV49:BW49"/>
    <mergeCell ref="AZ49:BA49"/>
    <mergeCell ref="BB49:BC49"/>
    <mergeCell ref="BD49:BE49"/>
    <mergeCell ref="BF49:BG49"/>
    <mergeCell ref="BH49:BI49"/>
    <mergeCell ref="BJ49:BK49"/>
    <mergeCell ref="AN49:AO49"/>
    <mergeCell ref="AP49:AQ49"/>
    <mergeCell ref="AR49:AS49"/>
    <mergeCell ref="AT49:AU49"/>
    <mergeCell ref="AV49:AW49"/>
    <mergeCell ref="AX49:AY49"/>
    <mergeCell ref="CV49:CW49"/>
    <mergeCell ref="CX49:CY49"/>
    <mergeCell ref="CZ49:DA49"/>
    <mergeCell ref="DB49:DC49"/>
    <mergeCell ref="DD49:DE49"/>
    <mergeCell ref="DF49:DG49"/>
    <mergeCell ref="CJ49:CK49"/>
    <mergeCell ref="CL49:CM49"/>
    <mergeCell ref="CN49:CO49"/>
    <mergeCell ref="CP49:CQ49"/>
    <mergeCell ref="CR49:CS49"/>
    <mergeCell ref="CT49:CU49"/>
    <mergeCell ref="BX49:BY49"/>
    <mergeCell ref="BZ49:CA49"/>
    <mergeCell ref="CB49:CC49"/>
    <mergeCell ref="CD49:CE49"/>
    <mergeCell ref="CF49:CG49"/>
    <mergeCell ref="CH49:CI49"/>
    <mergeCell ref="EF49:EG49"/>
    <mergeCell ref="EH49:EI49"/>
    <mergeCell ref="EJ49:EK49"/>
    <mergeCell ref="EL49:EM49"/>
    <mergeCell ref="EN49:EO49"/>
    <mergeCell ref="EP49:EQ49"/>
    <mergeCell ref="DT49:DU49"/>
    <mergeCell ref="DV49:DW49"/>
    <mergeCell ref="DX49:DY49"/>
    <mergeCell ref="DZ49:EA49"/>
    <mergeCell ref="EB49:EC49"/>
    <mergeCell ref="ED49:EE49"/>
    <mergeCell ref="DH49:DI49"/>
    <mergeCell ref="DJ49:DK49"/>
    <mergeCell ref="DL49:DM49"/>
    <mergeCell ref="DN49:DO49"/>
    <mergeCell ref="DP49:DQ49"/>
    <mergeCell ref="DR49:DS49"/>
    <mergeCell ref="FP49:FQ49"/>
    <mergeCell ref="FR49:FS49"/>
    <mergeCell ref="FT49:FU49"/>
    <mergeCell ref="FV49:FW49"/>
    <mergeCell ref="FX49:FY49"/>
    <mergeCell ref="FZ49:GA49"/>
    <mergeCell ref="FD49:FE49"/>
    <mergeCell ref="FF49:FG49"/>
    <mergeCell ref="FH49:FI49"/>
    <mergeCell ref="FJ49:FK49"/>
    <mergeCell ref="FL49:FM49"/>
    <mergeCell ref="FN49:FO49"/>
    <mergeCell ref="ER49:ES49"/>
    <mergeCell ref="ET49:EU49"/>
    <mergeCell ref="EV49:EW49"/>
    <mergeCell ref="EX49:EY49"/>
    <mergeCell ref="EZ49:FA49"/>
    <mergeCell ref="FB49:FC49"/>
    <mergeCell ref="HP49:HQ49"/>
    <mergeCell ref="HR49:HS49"/>
    <mergeCell ref="HT49:HU49"/>
    <mergeCell ref="HV49:HW49"/>
    <mergeCell ref="GZ49:HA49"/>
    <mergeCell ref="HB49:HC49"/>
    <mergeCell ref="HD49:HE49"/>
    <mergeCell ref="HF49:HG49"/>
    <mergeCell ref="HH49:HI49"/>
    <mergeCell ref="HJ49:HK49"/>
    <mergeCell ref="GN49:GO49"/>
    <mergeCell ref="GP49:GQ49"/>
    <mergeCell ref="GR49:GS49"/>
    <mergeCell ref="GT49:GU49"/>
    <mergeCell ref="GV49:GW49"/>
    <mergeCell ref="GX49:GY49"/>
    <mergeCell ref="GB49:GC49"/>
    <mergeCell ref="GD49:GE49"/>
    <mergeCell ref="GF49:GG49"/>
    <mergeCell ref="GH49:GI49"/>
    <mergeCell ref="GJ49:GK49"/>
    <mergeCell ref="GL49:GM49"/>
    <mergeCell ref="B50:E50"/>
    <mergeCell ref="F50:G50"/>
    <mergeCell ref="H50:I50"/>
    <mergeCell ref="J50:K50"/>
    <mergeCell ref="L50:M50"/>
    <mergeCell ref="N50:O50"/>
    <mergeCell ref="JH49:JI49"/>
    <mergeCell ref="JJ49:JK49"/>
    <mergeCell ref="JL49:JM49"/>
    <mergeCell ref="JN49:JO49"/>
    <mergeCell ref="JP49:JQ49"/>
    <mergeCell ref="JR49:JS49"/>
    <mergeCell ref="IV49:IW49"/>
    <mergeCell ref="IX49:IY49"/>
    <mergeCell ref="IZ49:JA49"/>
    <mergeCell ref="JB49:JC49"/>
    <mergeCell ref="JD49:JE49"/>
    <mergeCell ref="JF49:JG49"/>
    <mergeCell ref="IJ49:IK49"/>
    <mergeCell ref="IL49:IM49"/>
    <mergeCell ref="IN49:IO49"/>
    <mergeCell ref="IP49:IQ49"/>
    <mergeCell ref="IR49:IS49"/>
    <mergeCell ref="IT49:IU49"/>
    <mergeCell ref="HX49:HY49"/>
    <mergeCell ref="HZ49:IA49"/>
    <mergeCell ref="IB49:IC49"/>
    <mergeCell ref="ID49:IE49"/>
    <mergeCell ref="IF49:IG49"/>
    <mergeCell ref="IH49:II49"/>
    <mergeCell ref="HL49:HM49"/>
    <mergeCell ref="HN49:HO49"/>
    <mergeCell ref="AN50:AO50"/>
    <mergeCell ref="AP50:AQ50"/>
    <mergeCell ref="AR50:AS50"/>
    <mergeCell ref="AT50:AU50"/>
    <mergeCell ref="AV50:AW50"/>
    <mergeCell ref="AX50:AY50"/>
    <mergeCell ref="AB50:AC50"/>
    <mergeCell ref="AD50:AE50"/>
    <mergeCell ref="AF50:AG50"/>
    <mergeCell ref="AH50:AI50"/>
    <mergeCell ref="AJ50:AK50"/>
    <mergeCell ref="AL50:AM50"/>
    <mergeCell ref="P50:Q50"/>
    <mergeCell ref="R50:S50"/>
    <mergeCell ref="T50:U50"/>
    <mergeCell ref="V50:W50"/>
    <mergeCell ref="X50:Y50"/>
    <mergeCell ref="Z50:AA50"/>
    <mergeCell ref="BX50:BY50"/>
    <mergeCell ref="BZ50:CA50"/>
    <mergeCell ref="CB50:CC50"/>
    <mergeCell ref="CD50:CE50"/>
    <mergeCell ref="CF50:CG50"/>
    <mergeCell ref="CH50:CI50"/>
    <mergeCell ref="BL50:BM50"/>
    <mergeCell ref="BN50:BO50"/>
    <mergeCell ref="BP50:BQ50"/>
    <mergeCell ref="BR50:BS50"/>
    <mergeCell ref="BT50:BU50"/>
    <mergeCell ref="BV50:BW50"/>
    <mergeCell ref="AZ50:BA50"/>
    <mergeCell ref="BB50:BC50"/>
    <mergeCell ref="BD50:BE50"/>
    <mergeCell ref="BF50:BG50"/>
    <mergeCell ref="BH50:BI50"/>
    <mergeCell ref="BJ50:BK50"/>
    <mergeCell ref="DH50:DI50"/>
    <mergeCell ref="DJ50:DK50"/>
    <mergeCell ref="DL50:DM50"/>
    <mergeCell ref="DN50:DO50"/>
    <mergeCell ref="DP50:DQ50"/>
    <mergeCell ref="DR50:DS50"/>
    <mergeCell ref="CV50:CW50"/>
    <mergeCell ref="CX50:CY50"/>
    <mergeCell ref="CZ50:DA50"/>
    <mergeCell ref="DB50:DC50"/>
    <mergeCell ref="DD50:DE50"/>
    <mergeCell ref="DF50:DG50"/>
    <mergeCell ref="CJ50:CK50"/>
    <mergeCell ref="CL50:CM50"/>
    <mergeCell ref="CN50:CO50"/>
    <mergeCell ref="CP50:CQ50"/>
    <mergeCell ref="CR50:CS50"/>
    <mergeCell ref="CT50:CU50"/>
    <mergeCell ref="ER50:ES50"/>
    <mergeCell ref="ET50:EU50"/>
    <mergeCell ref="EV50:EW50"/>
    <mergeCell ref="EX50:EY50"/>
    <mergeCell ref="EZ50:FA50"/>
    <mergeCell ref="FB50:FC50"/>
    <mergeCell ref="EF50:EG50"/>
    <mergeCell ref="EH50:EI50"/>
    <mergeCell ref="EJ50:EK50"/>
    <mergeCell ref="EL50:EM50"/>
    <mergeCell ref="EN50:EO50"/>
    <mergeCell ref="EP50:EQ50"/>
    <mergeCell ref="DT50:DU50"/>
    <mergeCell ref="DV50:DW50"/>
    <mergeCell ref="DX50:DY50"/>
    <mergeCell ref="DZ50:EA50"/>
    <mergeCell ref="EB50:EC50"/>
    <mergeCell ref="ED50:EE50"/>
    <mergeCell ref="GT50:GU50"/>
    <mergeCell ref="GV50:GW50"/>
    <mergeCell ref="GX50:GY50"/>
    <mergeCell ref="GB50:GC50"/>
    <mergeCell ref="GD50:GE50"/>
    <mergeCell ref="GF50:GG50"/>
    <mergeCell ref="GH50:GI50"/>
    <mergeCell ref="GJ50:GK50"/>
    <mergeCell ref="GL50:GM50"/>
    <mergeCell ref="FP50:FQ50"/>
    <mergeCell ref="FR50:FS50"/>
    <mergeCell ref="FT50:FU50"/>
    <mergeCell ref="FV50:FW50"/>
    <mergeCell ref="FX50:FY50"/>
    <mergeCell ref="FZ50:GA50"/>
    <mergeCell ref="FD50:FE50"/>
    <mergeCell ref="FF50:FG50"/>
    <mergeCell ref="FH50:FI50"/>
    <mergeCell ref="FJ50:FK50"/>
    <mergeCell ref="FL50:FM50"/>
    <mergeCell ref="FN50:FO50"/>
    <mergeCell ref="JR50:JS50"/>
    <mergeCell ref="IV50:IW50"/>
    <mergeCell ref="IX50:IY50"/>
    <mergeCell ref="IZ50:JA50"/>
    <mergeCell ref="JB50:JC50"/>
    <mergeCell ref="JD50:JE50"/>
    <mergeCell ref="JF50:JG50"/>
    <mergeCell ref="IJ50:IK50"/>
    <mergeCell ref="IL50:IM50"/>
    <mergeCell ref="IN50:IO50"/>
    <mergeCell ref="IP50:IQ50"/>
    <mergeCell ref="IR50:IS50"/>
    <mergeCell ref="IT50:IU50"/>
    <mergeCell ref="HX50:HY50"/>
    <mergeCell ref="HZ50:IA50"/>
    <mergeCell ref="IB50:IC50"/>
    <mergeCell ref="ID50:IE50"/>
    <mergeCell ref="IF50:IG50"/>
    <mergeCell ref="IH50:II50"/>
    <mergeCell ref="N56:O56"/>
    <mergeCell ref="P56:Q56"/>
    <mergeCell ref="R56:S56"/>
    <mergeCell ref="T56:U56"/>
    <mergeCell ref="V56:W56"/>
    <mergeCell ref="X56:Y56"/>
    <mergeCell ref="B51:C51"/>
    <mergeCell ref="B56:E56"/>
    <mergeCell ref="F56:G56"/>
    <mergeCell ref="H56:I56"/>
    <mergeCell ref="J56:K56"/>
    <mergeCell ref="L56:M56"/>
    <mergeCell ref="JH50:JI50"/>
    <mergeCell ref="JJ50:JK50"/>
    <mergeCell ref="JL50:JM50"/>
    <mergeCell ref="JN50:JO50"/>
    <mergeCell ref="JP50:JQ50"/>
    <mergeCell ref="HL50:HM50"/>
    <mergeCell ref="HN50:HO50"/>
    <mergeCell ref="HP50:HQ50"/>
    <mergeCell ref="HR50:HS50"/>
    <mergeCell ref="HT50:HU50"/>
    <mergeCell ref="HV50:HW50"/>
    <mergeCell ref="GZ50:HA50"/>
    <mergeCell ref="HB50:HC50"/>
    <mergeCell ref="HD50:HE50"/>
    <mergeCell ref="HF50:HG50"/>
    <mergeCell ref="HH50:HI50"/>
    <mergeCell ref="HJ50:HK50"/>
    <mergeCell ref="GN50:GO50"/>
    <mergeCell ref="GP50:GQ50"/>
    <mergeCell ref="GR50:GS50"/>
    <mergeCell ref="AX56:AY56"/>
    <mergeCell ref="AZ56:BA56"/>
    <mergeCell ref="BB56:BC56"/>
    <mergeCell ref="BD56:BE56"/>
    <mergeCell ref="BF56:BG56"/>
    <mergeCell ref="BH56:BI56"/>
    <mergeCell ref="AL56:AM56"/>
    <mergeCell ref="AN56:AO56"/>
    <mergeCell ref="AP56:AQ56"/>
    <mergeCell ref="AR56:AS56"/>
    <mergeCell ref="AT56:AU56"/>
    <mergeCell ref="AV56:AW56"/>
    <mergeCell ref="Z56:AA56"/>
    <mergeCell ref="AB56:AC56"/>
    <mergeCell ref="AD56:AE56"/>
    <mergeCell ref="AF56:AG56"/>
    <mergeCell ref="AH56:AI56"/>
    <mergeCell ref="AJ56:AK56"/>
    <mergeCell ref="CH56:CI56"/>
    <mergeCell ref="CJ56:CK56"/>
    <mergeCell ref="CL56:CM56"/>
    <mergeCell ref="CN56:CO56"/>
    <mergeCell ref="CP56:CQ56"/>
    <mergeCell ref="CR56:CS56"/>
    <mergeCell ref="BV56:BW56"/>
    <mergeCell ref="BX56:BY56"/>
    <mergeCell ref="BZ56:CA56"/>
    <mergeCell ref="CB56:CC56"/>
    <mergeCell ref="CD56:CE56"/>
    <mergeCell ref="CF56:CG56"/>
    <mergeCell ref="BJ56:BK56"/>
    <mergeCell ref="BL56:BM56"/>
    <mergeCell ref="BN56:BO56"/>
    <mergeCell ref="BP56:BQ56"/>
    <mergeCell ref="BR56:BS56"/>
    <mergeCell ref="BT56:BU56"/>
    <mergeCell ref="DR56:DS56"/>
    <mergeCell ref="DT56:DU56"/>
    <mergeCell ref="DV56:DW56"/>
    <mergeCell ref="DX56:DY56"/>
    <mergeCell ref="DZ56:EA56"/>
    <mergeCell ref="EB56:EC56"/>
    <mergeCell ref="DF56:DG56"/>
    <mergeCell ref="DH56:DI56"/>
    <mergeCell ref="DJ56:DK56"/>
    <mergeCell ref="DL56:DM56"/>
    <mergeCell ref="DN56:DO56"/>
    <mergeCell ref="DP56:DQ56"/>
    <mergeCell ref="CT56:CU56"/>
    <mergeCell ref="CV56:CW56"/>
    <mergeCell ref="CX56:CY56"/>
    <mergeCell ref="CZ56:DA56"/>
    <mergeCell ref="DB56:DC56"/>
    <mergeCell ref="DD56:DE56"/>
    <mergeCell ref="FB56:FC56"/>
    <mergeCell ref="FD56:FE56"/>
    <mergeCell ref="FF56:FG56"/>
    <mergeCell ref="FH56:FI56"/>
    <mergeCell ref="FJ56:FK56"/>
    <mergeCell ref="FL56:FM56"/>
    <mergeCell ref="EP56:EQ56"/>
    <mergeCell ref="ER56:ES56"/>
    <mergeCell ref="ET56:EU56"/>
    <mergeCell ref="EV56:EW56"/>
    <mergeCell ref="EX56:EY56"/>
    <mergeCell ref="EZ56:FA56"/>
    <mergeCell ref="ED56:EE56"/>
    <mergeCell ref="EF56:EG56"/>
    <mergeCell ref="EH56:EI56"/>
    <mergeCell ref="EJ56:EK56"/>
    <mergeCell ref="EL56:EM56"/>
    <mergeCell ref="EN56:EO56"/>
    <mergeCell ref="GL56:GM56"/>
    <mergeCell ref="GN56:GO56"/>
    <mergeCell ref="GP56:GQ56"/>
    <mergeCell ref="GR56:GS56"/>
    <mergeCell ref="GT56:GU56"/>
    <mergeCell ref="GV56:GW56"/>
    <mergeCell ref="FZ56:GA56"/>
    <mergeCell ref="GB56:GC56"/>
    <mergeCell ref="GD56:GE56"/>
    <mergeCell ref="GF56:GG56"/>
    <mergeCell ref="GH56:GI56"/>
    <mergeCell ref="GJ56:GK56"/>
    <mergeCell ref="FN56:FO56"/>
    <mergeCell ref="FP56:FQ56"/>
    <mergeCell ref="FR56:FS56"/>
    <mergeCell ref="FT56:FU56"/>
    <mergeCell ref="FV56:FW56"/>
    <mergeCell ref="FX56:FY56"/>
    <mergeCell ref="IP56:IQ56"/>
    <mergeCell ref="IR56:IS56"/>
    <mergeCell ref="HV56:HW56"/>
    <mergeCell ref="HX56:HY56"/>
    <mergeCell ref="HZ56:IA56"/>
    <mergeCell ref="IB56:IC56"/>
    <mergeCell ref="ID56:IE56"/>
    <mergeCell ref="IF56:IG56"/>
    <mergeCell ref="HJ56:HK56"/>
    <mergeCell ref="HL56:HM56"/>
    <mergeCell ref="HN56:HO56"/>
    <mergeCell ref="HP56:HQ56"/>
    <mergeCell ref="HR56:HS56"/>
    <mergeCell ref="HT56:HU56"/>
    <mergeCell ref="GX56:GY56"/>
    <mergeCell ref="GZ56:HA56"/>
    <mergeCell ref="HB56:HC56"/>
    <mergeCell ref="HD56:HE56"/>
    <mergeCell ref="HF56:HG56"/>
    <mergeCell ref="HH56:HI56"/>
    <mergeCell ref="V57:W57"/>
    <mergeCell ref="X57:Y57"/>
    <mergeCell ref="Z57:AA57"/>
    <mergeCell ref="AB57:AC57"/>
    <mergeCell ref="AD57:AE57"/>
    <mergeCell ref="AF57:AG57"/>
    <mergeCell ref="JR56:JS56"/>
    <mergeCell ref="B57:E57"/>
    <mergeCell ref="F57:G57"/>
    <mergeCell ref="H57:I57"/>
    <mergeCell ref="J57:K57"/>
    <mergeCell ref="L57:M57"/>
    <mergeCell ref="N57:O57"/>
    <mergeCell ref="P57:Q57"/>
    <mergeCell ref="R57:S57"/>
    <mergeCell ref="T57:U57"/>
    <mergeCell ref="JF56:JG56"/>
    <mergeCell ref="JH56:JI56"/>
    <mergeCell ref="JJ56:JK56"/>
    <mergeCell ref="JL56:JM56"/>
    <mergeCell ref="JN56:JO56"/>
    <mergeCell ref="JP56:JQ56"/>
    <mergeCell ref="IT56:IU56"/>
    <mergeCell ref="IV56:IW56"/>
    <mergeCell ref="IX56:IY56"/>
    <mergeCell ref="IZ56:JA56"/>
    <mergeCell ref="JB56:JC56"/>
    <mergeCell ref="JD56:JE56"/>
    <mergeCell ref="IH56:II56"/>
    <mergeCell ref="IJ56:IK56"/>
    <mergeCell ref="IL56:IM56"/>
    <mergeCell ref="IN56:IO56"/>
    <mergeCell ref="BF57:BG57"/>
    <mergeCell ref="BH57:BI57"/>
    <mergeCell ref="BJ57:BK57"/>
    <mergeCell ref="BL57:BM57"/>
    <mergeCell ref="BN57:BO57"/>
    <mergeCell ref="BP57:BQ57"/>
    <mergeCell ref="AT57:AU57"/>
    <mergeCell ref="AV57:AW57"/>
    <mergeCell ref="AX57:AY57"/>
    <mergeCell ref="AZ57:BA57"/>
    <mergeCell ref="BB57:BC57"/>
    <mergeCell ref="BD57:BE57"/>
    <mergeCell ref="AH57:AI57"/>
    <mergeCell ref="AJ57:AK57"/>
    <mergeCell ref="AL57:AM57"/>
    <mergeCell ref="AN57:AO57"/>
    <mergeCell ref="AP57:AQ57"/>
    <mergeCell ref="AR57:AS57"/>
    <mergeCell ref="CP57:CQ57"/>
    <mergeCell ref="CR57:CS57"/>
    <mergeCell ref="CT57:CU57"/>
    <mergeCell ref="CV57:CW57"/>
    <mergeCell ref="CX57:CY57"/>
    <mergeCell ref="CZ57:DA57"/>
    <mergeCell ref="CD57:CE57"/>
    <mergeCell ref="CF57:CG57"/>
    <mergeCell ref="CH57:CI57"/>
    <mergeCell ref="CJ57:CK57"/>
    <mergeCell ref="CL57:CM57"/>
    <mergeCell ref="CN57:CO57"/>
    <mergeCell ref="BR57:BS57"/>
    <mergeCell ref="BT57:BU57"/>
    <mergeCell ref="BV57:BW57"/>
    <mergeCell ref="BX57:BY57"/>
    <mergeCell ref="BZ57:CA57"/>
    <mergeCell ref="CB57:CC57"/>
    <mergeCell ref="DZ57:EA57"/>
    <mergeCell ref="EB57:EC57"/>
    <mergeCell ref="ED57:EE57"/>
    <mergeCell ref="EF57:EG57"/>
    <mergeCell ref="EH57:EI57"/>
    <mergeCell ref="EJ57:EK57"/>
    <mergeCell ref="DN57:DO57"/>
    <mergeCell ref="DP57:DQ57"/>
    <mergeCell ref="DR57:DS57"/>
    <mergeCell ref="DT57:DU57"/>
    <mergeCell ref="DV57:DW57"/>
    <mergeCell ref="DX57:DY57"/>
    <mergeCell ref="DB57:DC57"/>
    <mergeCell ref="DD57:DE57"/>
    <mergeCell ref="DF57:DG57"/>
    <mergeCell ref="DH57:DI57"/>
    <mergeCell ref="DJ57:DK57"/>
    <mergeCell ref="DL57:DM57"/>
    <mergeCell ref="FJ57:FK57"/>
    <mergeCell ref="FL57:FM57"/>
    <mergeCell ref="FN57:FO57"/>
    <mergeCell ref="FP57:FQ57"/>
    <mergeCell ref="FR57:FS57"/>
    <mergeCell ref="FT57:FU57"/>
    <mergeCell ref="EX57:EY57"/>
    <mergeCell ref="EZ57:FA57"/>
    <mergeCell ref="FB57:FC57"/>
    <mergeCell ref="FD57:FE57"/>
    <mergeCell ref="FF57:FG57"/>
    <mergeCell ref="FH57:FI57"/>
    <mergeCell ref="EL57:EM57"/>
    <mergeCell ref="EN57:EO57"/>
    <mergeCell ref="EP57:EQ57"/>
    <mergeCell ref="ER57:ES57"/>
    <mergeCell ref="ET57:EU57"/>
    <mergeCell ref="EV57:EW57"/>
    <mergeCell ref="GT57:GU57"/>
    <mergeCell ref="GV57:GW57"/>
    <mergeCell ref="GX57:GY57"/>
    <mergeCell ref="GZ57:HA57"/>
    <mergeCell ref="HB57:HC57"/>
    <mergeCell ref="HD57:HE57"/>
    <mergeCell ref="GH57:GI57"/>
    <mergeCell ref="GJ57:GK57"/>
    <mergeCell ref="GL57:GM57"/>
    <mergeCell ref="GN57:GO57"/>
    <mergeCell ref="GP57:GQ57"/>
    <mergeCell ref="GR57:GS57"/>
    <mergeCell ref="FV57:FW57"/>
    <mergeCell ref="FX57:FY57"/>
    <mergeCell ref="FZ57:GA57"/>
    <mergeCell ref="GB57:GC57"/>
    <mergeCell ref="GD57:GE57"/>
    <mergeCell ref="GF57:GG57"/>
    <mergeCell ref="IX57:IY57"/>
    <mergeCell ref="IZ57:JA57"/>
    <mergeCell ref="ID57:IE57"/>
    <mergeCell ref="IF57:IG57"/>
    <mergeCell ref="IH57:II57"/>
    <mergeCell ref="IJ57:IK57"/>
    <mergeCell ref="IL57:IM57"/>
    <mergeCell ref="IN57:IO57"/>
    <mergeCell ref="HR57:HS57"/>
    <mergeCell ref="HT57:HU57"/>
    <mergeCell ref="HV57:HW57"/>
    <mergeCell ref="HX57:HY57"/>
    <mergeCell ref="HZ57:IA57"/>
    <mergeCell ref="IB57:IC57"/>
    <mergeCell ref="HF57:HG57"/>
    <mergeCell ref="HH57:HI57"/>
    <mergeCell ref="HJ57:HK57"/>
    <mergeCell ref="HL57:HM57"/>
    <mergeCell ref="HN57:HO57"/>
    <mergeCell ref="HP57:HQ57"/>
    <mergeCell ref="AD58:AE58"/>
    <mergeCell ref="AF58:AG58"/>
    <mergeCell ref="AH58:AI58"/>
    <mergeCell ref="AJ58:AK58"/>
    <mergeCell ref="AL58:AM58"/>
    <mergeCell ref="AN58:AO58"/>
    <mergeCell ref="R58:S58"/>
    <mergeCell ref="T58:U58"/>
    <mergeCell ref="V58:W58"/>
    <mergeCell ref="X58:Y58"/>
    <mergeCell ref="Z58:AA58"/>
    <mergeCell ref="AB58:AC58"/>
    <mergeCell ref="JN57:JO57"/>
    <mergeCell ref="JP57:JQ57"/>
    <mergeCell ref="JR57:JS57"/>
    <mergeCell ref="B58:E58"/>
    <mergeCell ref="F58:G58"/>
    <mergeCell ref="H58:I58"/>
    <mergeCell ref="J58:K58"/>
    <mergeCell ref="L58:M58"/>
    <mergeCell ref="N58:O58"/>
    <mergeCell ref="P58:Q58"/>
    <mergeCell ref="JB57:JC57"/>
    <mergeCell ref="JD57:JE57"/>
    <mergeCell ref="JF57:JG57"/>
    <mergeCell ref="JH57:JI57"/>
    <mergeCell ref="JJ57:JK57"/>
    <mergeCell ref="JL57:JM57"/>
    <mergeCell ref="IP57:IQ57"/>
    <mergeCell ref="IR57:IS57"/>
    <mergeCell ref="IT57:IU57"/>
    <mergeCell ref="IV57:IW57"/>
    <mergeCell ref="BN58:BO58"/>
    <mergeCell ref="BP58:BQ58"/>
    <mergeCell ref="BR58:BS58"/>
    <mergeCell ref="BT58:BU58"/>
    <mergeCell ref="BV58:BW58"/>
    <mergeCell ref="BX58:BY58"/>
    <mergeCell ref="BB58:BC58"/>
    <mergeCell ref="BD58:BE58"/>
    <mergeCell ref="BF58:BG58"/>
    <mergeCell ref="BH58:BI58"/>
    <mergeCell ref="BJ58:BK58"/>
    <mergeCell ref="BL58:BM58"/>
    <mergeCell ref="AP58:AQ58"/>
    <mergeCell ref="AR58:AS58"/>
    <mergeCell ref="AT58:AU58"/>
    <mergeCell ref="AV58:AW58"/>
    <mergeCell ref="AX58:AY58"/>
    <mergeCell ref="AZ58:BA58"/>
    <mergeCell ref="CX58:CY58"/>
    <mergeCell ref="CZ58:DA58"/>
    <mergeCell ref="DB58:DC58"/>
    <mergeCell ref="DD58:DE58"/>
    <mergeCell ref="DF58:DG58"/>
    <mergeCell ref="DH58:DI58"/>
    <mergeCell ref="CL58:CM58"/>
    <mergeCell ref="CN58:CO58"/>
    <mergeCell ref="CP58:CQ58"/>
    <mergeCell ref="CR58:CS58"/>
    <mergeCell ref="CT58:CU58"/>
    <mergeCell ref="CV58:CW58"/>
    <mergeCell ref="BZ58:CA58"/>
    <mergeCell ref="CB58:CC58"/>
    <mergeCell ref="CD58:CE58"/>
    <mergeCell ref="CF58:CG58"/>
    <mergeCell ref="CH58:CI58"/>
    <mergeCell ref="CJ58:CK58"/>
    <mergeCell ref="EH58:EI58"/>
    <mergeCell ref="EJ58:EK58"/>
    <mergeCell ref="EL58:EM58"/>
    <mergeCell ref="EN58:EO58"/>
    <mergeCell ref="EP58:EQ58"/>
    <mergeCell ref="ER58:ES58"/>
    <mergeCell ref="DV58:DW58"/>
    <mergeCell ref="DX58:DY58"/>
    <mergeCell ref="DZ58:EA58"/>
    <mergeCell ref="EB58:EC58"/>
    <mergeCell ref="ED58:EE58"/>
    <mergeCell ref="EF58:EG58"/>
    <mergeCell ref="DJ58:DK58"/>
    <mergeCell ref="DL58:DM58"/>
    <mergeCell ref="DN58:DO58"/>
    <mergeCell ref="DP58:DQ58"/>
    <mergeCell ref="DR58:DS58"/>
    <mergeCell ref="DT58:DU58"/>
    <mergeCell ref="FR58:FS58"/>
    <mergeCell ref="FT58:FU58"/>
    <mergeCell ref="FV58:FW58"/>
    <mergeCell ref="FX58:FY58"/>
    <mergeCell ref="FZ58:GA58"/>
    <mergeCell ref="GB58:GC58"/>
    <mergeCell ref="FF58:FG58"/>
    <mergeCell ref="FH58:FI58"/>
    <mergeCell ref="FJ58:FK58"/>
    <mergeCell ref="FL58:FM58"/>
    <mergeCell ref="FN58:FO58"/>
    <mergeCell ref="FP58:FQ58"/>
    <mergeCell ref="ET58:EU58"/>
    <mergeCell ref="EV58:EW58"/>
    <mergeCell ref="EX58:EY58"/>
    <mergeCell ref="EZ58:FA58"/>
    <mergeCell ref="FB58:FC58"/>
    <mergeCell ref="FD58:FE58"/>
    <mergeCell ref="B59:E59"/>
    <mergeCell ref="F59:G59"/>
    <mergeCell ref="H59:I59"/>
    <mergeCell ref="J59:K59"/>
    <mergeCell ref="L59:M59"/>
    <mergeCell ref="IX58:IY58"/>
    <mergeCell ref="IZ58:JA58"/>
    <mergeCell ref="JB58:JC58"/>
    <mergeCell ref="JD58:JE58"/>
    <mergeCell ref="JF58:JG58"/>
    <mergeCell ref="JH58:JI58"/>
    <mergeCell ref="IL58:IM58"/>
    <mergeCell ref="IN58:IO58"/>
    <mergeCell ref="IP58:IQ58"/>
    <mergeCell ref="IR58:IS58"/>
    <mergeCell ref="IT58:IU58"/>
    <mergeCell ref="IV58:IW58"/>
    <mergeCell ref="HZ58:IA58"/>
    <mergeCell ref="IB58:IC58"/>
    <mergeCell ref="ID58:IE58"/>
    <mergeCell ref="IF58:IG58"/>
    <mergeCell ref="IH58:II58"/>
    <mergeCell ref="IJ58:IK58"/>
    <mergeCell ref="HN58:HO58"/>
    <mergeCell ref="HP58:HQ58"/>
    <mergeCell ref="HR58:HS58"/>
    <mergeCell ref="HT58:HU58"/>
    <mergeCell ref="HV58:HW58"/>
    <mergeCell ref="HX58:HY58"/>
    <mergeCell ref="HB58:HC58"/>
    <mergeCell ref="HD58:HE58"/>
    <mergeCell ref="HF58:HG58"/>
    <mergeCell ref="Z59:AA59"/>
    <mergeCell ref="AB59:AC59"/>
    <mergeCell ref="AD59:AE59"/>
    <mergeCell ref="AF59:AG59"/>
    <mergeCell ref="AH59:AI59"/>
    <mergeCell ref="AJ59:AK59"/>
    <mergeCell ref="N59:O59"/>
    <mergeCell ref="P59:Q59"/>
    <mergeCell ref="R59:S59"/>
    <mergeCell ref="T59:U59"/>
    <mergeCell ref="V59:W59"/>
    <mergeCell ref="X59:Y59"/>
    <mergeCell ref="JJ58:JK58"/>
    <mergeCell ref="JL58:JM58"/>
    <mergeCell ref="JN58:JO58"/>
    <mergeCell ref="JP58:JQ58"/>
    <mergeCell ref="JR58:JS58"/>
    <mergeCell ref="HH58:HI58"/>
    <mergeCell ref="HJ58:HK58"/>
    <mergeCell ref="HL58:HM58"/>
    <mergeCell ref="GP58:GQ58"/>
    <mergeCell ref="GR58:GS58"/>
    <mergeCell ref="GT58:GU58"/>
    <mergeCell ref="GV58:GW58"/>
    <mergeCell ref="GX58:GY58"/>
    <mergeCell ref="GZ58:HA58"/>
    <mergeCell ref="GD58:GE58"/>
    <mergeCell ref="GF58:GG58"/>
    <mergeCell ref="GH58:GI58"/>
    <mergeCell ref="GJ58:GK58"/>
    <mergeCell ref="GL58:GM58"/>
    <mergeCell ref="GN58:GO58"/>
    <mergeCell ref="BR59:BS59"/>
    <mergeCell ref="BT59:BU59"/>
    <mergeCell ref="BV59:BW59"/>
    <mergeCell ref="BX59:BY59"/>
    <mergeCell ref="BZ59:CA59"/>
    <mergeCell ref="CB59:CC59"/>
    <mergeCell ref="AX59:AY59"/>
    <mergeCell ref="AZ59:BA59"/>
    <mergeCell ref="BB59:BC59"/>
    <mergeCell ref="BD59:BE59"/>
    <mergeCell ref="BF59:BG59"/>
    <mergeCell ref="BH59:BI59"/>
    <mergeCell ref="AL59:AM59"/>
    <mergeCell ref="AN59:AO59"/>
    <mergeCell ref="AP59:AQ59"/>
    <mergeCell ref="AR59:AS59"/>
    <mergeCell ref="AT59:AU59"/>
    <mergeCell ref="AV59:AW59"/>
    <mergeCell ref="DB59:DC59"/>
    <mergeCell ref="DD59:DE59"/>
    <mergeCell ref="DF59:DG59"/>
    <mergeCell ref="DH59:DI59"/>
    <mergeCell ref="DJ59:DK59"/>
    <mergeCell ref="DL59:DM59"/>
    <mergeCell ref="CP59:CQ59"/>
    <mergeCell ref="CR59:CS59"/>
    <mergeCell ref="CT59:CU59"/>
    <mergeCell ref="CV59:CW59"/>
    <mergeCell ref="CX59:CY59"/>
    <mergeCell ref="CZ59:DA59"/>
    <mergeCell ref="CD59:CE59"/>
    <mergeCell ref="CF59:CG59"/>
    <mergeCell ref="CH59:CI59"/>
    <mergeCell ref="CJ59:CK59"/>
    <mergeCell ref="CL59:CM59"/>
    <mergeCell ref="CN59:CO59"/>
    <mergeCell ref="EL59:EM59"/>
    <mergeCell ref="EN59:EO59"/>
    <mergeCell ref="EP59:EQ59"/>
    <mergeCell ref="ER59:ES59"/>
    <mergeCell ref="ET59:EU59"/>
    <mergeCell ref="EV59:EW59"/>
    <mergeCell ref="DZ59:EA59"/>
    <mergeCell ref="EB59:EC59"/>
    <mergeCell ref="ED59:EE59"/>
    <mergeCell ref="EF59:EG59"/>
    <mergeCell ref="EH59:EI59"/>
    <mergeCell ref="EJ59:EK59"/>
    <mergeCell ref="DN59:DO59"/>
    <mergeCell ref="DP59:DQ59"/>
    <mergeCell ref="DR59:DS59"/>
    <mergeCell ref="DT59:DU59"/>
    <mergeCell ref="DV59:DW59"/>
    <mergeCell ref="DX59:DY59"/>
    <mergeCell ref="FV59:FW59"/>
    <mergeCell ref="FX59:FY59"/>
    <mergeCell ref="FZ59:GA59"/>
    <mergeCell ref="GB59:GC59"/>
    <mergeCell ref="GD59:GE59"/>
    <mergeCell ref="GF59:GG59"/>
    <mergeCell ref="FJ59:FK59"/>
    <mergeCell ref="FL59:FM59"/>
    <mergeCell ref="FN59:FO59"/>
    <mergeCell ref="FP59:FQ59"/>
    <mergeCell ref="FR59:FS59"/>
    <mergeCell ref="FT59:FU59"/>
    <mergeCell ref="EX59:EY59"/>
    <mergeCell ref="EZ59:FA59"/>
    <mergeCell ref="FB59:FC59"/>
    <mergeCell ref="FD59:FE59"/>
    <mergeCell ref="FF59:FG59"/>
    <mergeCell ref="FH59:FI59"/>
    <mergeCell ref="HZ59:IA59"/>
    <mergeCell ref="IB59:IC59"/>
    <mergeCell ref="HF59:HG59"/>
    <mergeCell ref="HH59:HI59"/>
    <mergeCell ref="HJ59:HK59"/>
    <mergeCell ref="HL59:HM59"/>
    <mergeCell ref="HN59:HO59"/>
    <mergeCell ref="HP59:HQ59"/>
    <mergeCell ref="GT59:GU59"/>
    <mergeCell ref="GV59:GW59"/>
    <mergeCell ref="GX59:GY59"/>
    <mergeCell ref="GZ59:HA59"/>
    <mergeCell ref="HB59:HC59"/>
    <mergeCell ref="HD59:HE59"/>
    <mergeCell ref="GH59:GI59"/>
    <mergeCell ref="GJ59:GK59"/>
    <mergeCell ref="GL59:GM59"/>
    <mergeCell ref="GN59:GO59"/>
    <mergeCell ref="GP59:GQ59"/>
    <mergeCell ref="GR59:GS59"/>
    <mergeCell ref="JN59:JO59"/>
    <mergeCell ref="JP59:JQ59"/>
    <mergeCell ref="JR59:JS59"/>
    <mergeCell ref="B60:E60"/>
    <mergeCell ref="F60:G60"/>
    <mergeCell ref="H60:I60"/>
    <mergeCell ref="J60:K60"/>
    <mergeCell ref="L60:M60"/>
    <mergeCell ref="N60:O60"/>
    <mergeCell ref="P60:Q60"/>
    <mergeCell ref="JB59:JC59"/>
    <mergeCell ref="JD59:JE59"/>
    <mergeCell ref="JF59:JG59"/>
    <mergeCell ref="JH59:JI59"/>
    <mergeCell ref="JJ59:JK59"/>
    <mergeCell ref="JL59:JM59"/>
    <mergeCell ref="IP59:IQ59"/>
    <mergeCell ref="IR59:IS59"/>
    <mergeCell ref="IT59:IU59"/>
    <mergeCell ref="IV59:IW59"/>
    <mergeCell ref="IX59:IY59"/>
    <mergeCell ref="IZ59:JA59"/>
    <mergeCell ref="ID59:IE59"/>
    <mergeCell ref="IF59:IG59"/>
    <mergeCell ref="IH59:II59"/>
    <mergeCell ref="IJ59:IK59"/>
    <mergeCell ref="IL59:IM59"/>
    <mergeCell ref="IN59:IO59"/>
    <mergeCell ref="HR59:HS59"/>
    <mergeCell ref="HT59:HU59"/>
    <mergeCell ref="HV59:HW59"/>
    <mergeCell ref="HX59:HY59"/>
    <mergeCell ref="AP60:AQ60"/>
    <mergeCell ref="AR60:AS60"/>
    <mergeCell ref="AT60:AU60"/>
    <mergeCell ref="AV60:AW60"/>
    <mergeCell ref="AX60:AY60"/>
    <mergeCell ref="AZ60:BA60"/>
    <mergeCell ref="AD60:AE60"/>
    <mergeCell ref="AF60:AG60"/>
    <mergeCell ref="AH60:AI60"/>
    <mergeCell ref="AJ60:AK60"/>
    <mergeCell ref="AL60:AM60"/>
    <mergeCell ref="AN60:AO60"/>
    <mergeCell ref="R60:S60"/>
    <mergeCell ref="T60:U60"/>
    <mergeCell ref="V60:W60"/>
    <mergeCell ref="X60:Y60"/>
    <mergeCell ref="Z60:AA60"/>
    <mergeCell ref="AB60:AC60"/>
    <mergeCell ref="BZ60:CA60"/>
    <mergeCell ref="CB60:CC60"/>
    <mergeCell ref="CD60:CE60"/>
    <mergeCell ref="CF60:CG60"/>
    <mergeCell ref="CH60:CI60"/>
    <mergeCell ref="CJ60:CK60"/>
    <mergeCell ref="BN60:BO60"/>
    <mergeCell ref="BP60:BQ60"/>
    <mergeCell ref="BR60:BS60"/>
    <mergeCell ref="BT60:BU60"/>
    <mergeCell ref="BV60:BW60"/>
    <mergeCell ref="BX60:BY60"/>
    <mergeCell ref="BB60:BC60"/>
    <mergeCell ref="BD60:BE60"/>
    <mergeCell ref="BF60:BG60"/>
    <mergeCell ref="BH60:BI60"/>
    <mergeCell ref="BJ60:BK60"/>
    <mergeCell ref="BL60:BM60"/>
    <mergeCell ref="DJ60:DK60"/>
    <mergeCell ref="DL60:DM60"/>
    <mergeCell ref="DN60:DO60"/>
    <mergeCell ref="DP60:DQ60"/>
    <mergeCell ref="DR60:DS60"/>
    <mergeCell ref="DT60:DU60"/>
    <mergeCell ref="CX60:CY60"/>
    <mergeCell ref="CZ60:DA60"/>
    <mergeCell ref="DB60:DC60"/>
    <mergeCell ref="DD60:DE60"/>
    <mergeCell ref="DF60:DG60"/>
    <mergeCell ref="DH60:DI60"/>
    <mergeCell ref="CL60:CM60"/>
    <mergeCell ref="CN60:CO60"/>
    <mergeCell ref="CP60:CQ60"/>
    <mergeCell ref="CR60:CS60"/>
    <mergeCell ref="CT60:CU60"/>
    <mergeCell ref="CV60:CW60"/>
    <mergeCell ref="ET60:EU60"/>
    <mergeCell ref="EV60:EW60"/>
    <mergeCell ref="EX60:EY60"/>
    <mergeCell ref="EZ60:FA60"/>
    <mergeCell ref="FB60:FC60"/>
    <mergeCell ref="FD60:FE60"/>
    <mergeCell ref="EH60:EI60"/>
    <mergeCell ref="EJ60:EK60"/>
    <mergeCell ref="EL60:EM60"/>
    <mergeCell ref="EN60:EO60"/>
    <mergeCell ref="EP60:EQ60"/>
    <mergeCell ref="ER60:ES60"/>
    <mergeCell ref="DV60:DW60"/>
    <mergeCell ref="DX60:DY60"/>
    <mergeCell ref="DZ60:EA60"/>
    <mergeCell ref="EB60:EC60"/>
    <mergeCell ref="ED60:EE60"/>
    <mergeCell ref="EF60:EG60"/>
    <mergeCell ref="GD60:GE60"/>
    <mergeCell ref="GF60:GG60"/>
    <mergeCell ref="GH60:GI60"/>
    <mergeCell ref="GJ60:GK60"/>
    <mergeCell ref="GL60:GM60"/>
    <mergeCell ref="GN60:GO60"/>
    <mergeCell ref="FR60:FS60"/>
    <mergeCell ref="FT60:FU60"/>
    <mergeCell ref="FV60:FW60"/>
    <mergeCell ref="FX60:FY60"/>
    <mergeCell ref="FZ60:GA60"/>
    <mergeCell ref="GB60:GC60"/>
    <mergeCell ref="FF60:FG60"/>
    <mergeCell ref="FH60:FI60"/>
    <mergeCell ref="FJ60:FK60"/>
    <mergeCell ref="FL60:FM60"/>
    <mergeCell ref="FN60:FO60"/>
    <mergeCell ref="FP60:FQ60"/>
    <mergeCell ref="IH60:II60"/>
    <mergeCell ref="IJ60:IK60"/>
    <mergeCell ref="HN60:HO60"/>
    <mergeCell ref="HP60:HQ60"/>
    <mergeCell ref="HR60:HS60"/>
    <mergeCell ref="HT60:HU60"/>
    <mergeCell ref="HV60:HW60"/>
    <mergeCell ref="HX60:HY60"/>
    <mergeCell ref="HB60:HC60"/>
    <mergeCell ref="HD60:HE60"/>
    <mergeCell ref="HF60:HG60"/>
    <mergeCell ref="HH60:HI60"/>
    <mergeCell ref="HJ60:HK60"/>
    <mergeCell ref="HL60:HM60"/>
    <mergeCell ref="GP60:GQ60"/>
    <mergeCell ref="GR60:GS60"/>
    <mergeCell ref="GT60:GU60"/>
    <mergeCell ref="GV60:GW60"/>
    <mergeCell ref="GX60:GY60"/>
    <mergeCell ref="GZ60:HA60"/>
    <mergeCell ref="N61:O61"/>
    <mergeCell ref="P61:Q61"/>
    <mergeCell ref="R61:S61"/>
    <mergeCell ref="T61:U61"/>
    <mergeCell ref="V61:W61"/>
    <mergeCell ref="X61:Y61"/>
    <mergeCell ref="JJ60:JK60"/>
    <mergeCell ref="JL60:JM60"/>
    <mergeCell ref="JN60:JO60"/>
    <mergeCell ref="JP60:JQ60"/>
    <mergeCell ref="JR60:JS60"/>
    <mergeCell ref="B61:E61"/>
    <mergeCell ref="F61:G61"/>
    <mergeCell ref="H61:I61"/>
    <mergeCell ref="J61:K61"/>
    <mergeCell ref="L61:M61"/>
    <mergeCell ref="IX60:IY60"/>
    <mergeCell ref="IZ60:JA60"/>
    <mergeCell ref="JB60:JC60"/>
    <mergeCell ref="JD60:JE60"/>
    <mergeCell ref="JF60:JG60"/>
    <mergeCell ref="JH60:JI60"/>
    <mergeCell ref="IL60:IM60"/>
    <mergeCell ref="IN60:IO60"/>
    <mergeCell ref="IP60:IQ60"/>
    <mergeCell ref="IR60:IS60"/>
    <mergeCell ref="IT60:IU60"/>
    <mergeCell ref="IV60:IW60"/>
    <mergeCell ref="HZ60:IA60"/>
    <mergeCell ref="IB60:IC60"/>
    <mergeCell ref="ID60:IE60"/>
    <mergeCell ref="IF60:IG60"/>
    <mergeCell ref="AX61:AY61"/>
    <mergeCell ref="AZ61:BA61"/>
    <mergeCell ref="BB61:BC61"/>
    <mergeCell ref="BD61:BE61"/>
    <mergeCell ref="BF61:BG61"/>
    <mergeCell ref="BH61:BI61"/>
    <mergeCell ref="AL61:AM61"/>
    <mergeCell ref="AN61:AO61"/>
    <mergeCell ref="AP61:AQ61"/>
    <mergeCell ref="AR61:AS61"/>
    <mergeCell ref="AT61:AU61"/>
    <mergeCell ref="AV61:AW61"/>
    <mergeCell ref="Z61:AA61"/>
    <mergeCell ref="AB61:AC61"/>
    <mergeCell ref="AD61:AE61"/>
    <mergeCell ref="AF61:AG61"/>
    <mergeCell ref="AH61:AI61"/>
    <mergeCell ref="AJ61:AK61"/>
    <mergeCell ref="CP61:CQ61"/>
    <mergeCell ref="CR61:CS61"/>
    <mergeCell ref="CT61:CU61"/>
    <mergeCell ref="CV61:CW61"/>
    <mergeCell ref="CX61:CY61"/>
    <mergeCell ref="CZ61:DA61"/>
    <mergeCell ref="CD61:CE61"/>
    <mergeCell ref="CF61:CG61"/>
    <mergeCell ref="CH61:CI61"/>
    <mergeCell ref="CJ61:CK61"/>
    <mergeCell ref="CL61:CM61"/>
    <mergeCell ref="CN61:CO61"/>
    <mergeCell ref="BR61:BS61"/>
    <mergeCell ref="BT61:BU61"/>
    <mergeCell ref="BV61:BW61"/>
    <mergeCell ref="BX61:BY61"/>
    <mergeCell ref="BZ61:CA61"/>
    <mergeCell ref="CB61:CC61"/>
    <mergeCell ref="DZ61:EA61"/>
    <mergeCell ref="EB61:EC61"/>
    <mergeCell ref="ED61:EE61"/>
    <mergeCell ref="EF61:EG61"/>
    <mergeCell ref="EH61:EI61"/>
    <mergeCell ref="EJ61:EK61"/>
    <mergeCell ref="DN61:DO61"/>
    <mergeCell ref="DP61:DQ61"/>
    <mergeCell ref="DR61:DS61"/>
    <mergeCell ref="DT61:DU61"/>
    <mergeCell ref="DV61:DW61"/>
    <mergeCell ref="DX61:DY61"/>
    <mergeCell ref="DB61:DC61"/>
    <mergeCell ref="DD61:DE61"/>
    <mergeCell ref="DF61:DG61"/>
    <mergeCell ref="DH61:DI61"/>
    <mergeCell ref="DJ61:DK61"/>
    <mergeCell ref="DL61:DM61"/>
    <mergeCell ref="FJ61:FK61"/>
    <mergeCell ref="FL61:FM61"/>
    <mergeCell ref="FN61:FO61"/>
    <mergeCell ref="FP61:FQ61"/>
    <mergeCell ref="FR61:FS61"/>
    <mergeCell ref="FT61:FU61"/>
    <mergeCell ref="EX61:EY61"/>
    <mergeCell ref="EZ61:FA61"/>
    <mergeCell ref="FB61:FC61"/>
    <mergeCell ref="FD61:FE61"/>
    <mergeCell ref="FF61:FG61"/>
    <mergeCell ref="FH61:FI61"/>
    <mergeCell ref="EL61:EM61"/>
    <mergeCell ref="EN61:EO61"/>
    <mergeCell ref="EP61:EQ61"/>
    <mergeCell ref="ER61:ES61"/>
    <mergeCell ref="ET61:EU61"/>
    <mergeCell ref="EV61:EW61"/>
    <mergeCell ref="GT61:GU61"/>
    <mergeCell ref="GV61:GW61"/>
    <mergeCell ref="GX61:GY61"/>
    <mergeCell ref="GZ61:HA61"/>
    <mergeCell ref="HB61:HC61"/>
    <mergeCell ref="HD61:HE61"/>
    <mergeCell ref="GH61:GI61"/>
    <mergeCell ref="GJ61:GK61"/>
    <mergeCell ref="GL61:GM61"/>
    <mergeCell ref="GN61:GO61"/>
    <mergeCell ref="GP61:GQ61"/>
    <mergeCell ref="GR61:GS61"/>
    <mergeCell ref="FV61:FW61"/>
    <mergeCell ref="FX61:FY61"/>
    <mergeCell ref="FZ61:GA61"/>
    <mergeCell ref="GB61:GC61"/>
    <mergeCell ref="GD61:GE61"/>
    <mergeCell ref="GF61:GG61"/>
    <mergeCell ref="IX61:IY61"/>
    <mergeCell ref="IZ61:JA61"/>
    <mergeCell ref="ID61:IE61"/>
    <mergeCell ref="IF61:IG61"/>
    <mergeCell ref="IH61:II61"/>
    <mergeCell ref="IJ61:IK61"/>
    <mergeCell ref="IL61:IM61"/>
    <mergeCell ref="IN61:IO61"/>
    <mergeCell ref="HR61:HS61"/>
    <mergeCell ref="HT61:HU61"/>
    <mergeCell ref="HV61:HW61"/>
    <mergeCell ref="HX61:HY61"/>
    <mergeCell ref="HZ61:IA61"/>
    <mergeCell ref="IB61:IC61"/>
    <mergeCell ref="HF61:HG61"/>
    <mergeCell ref="HH61:HI61"/>
    <mergeCell ref="HJ61:HK61"/>
    <mergeCell ref="HL61:HM61"/>
    <mergeCell ref="HN61:HO61"/>
    <mergeCell ref="HP61:HQ61"/>
    <mergeCell ref="AD62:AE62"/>
    <mergeCell ref="AF62:AG62"/>
    <mergeCell ref="AH62:AI62"/>
    <mergeCell ref="AJ62:AK62"/>
    <mergeCell ref="AL62:AM62"/>
    <mergeCell ref="AN62:AO62"/>
    <mergeCell ref="R62:S62"/>
    <mergeCell ref="T62:U62"/>
    <mergeCell ref="V62:W62"/>
    <mergeCell ref="X62:Y62"/>
    <mergeCell ref="Z62:AA62"/>
    <mergeCell ref="AB62:AC62"/>
    <mergeCell ref="JN61:JO61"/>
    <mergeCell ref="JP61:JQ61"/>
    <mergeCell ref="JR61:JS61"/>
    <mergeCell ref="B62:E62"/>
    <mergeCell ref="F62:G62"/>
    <mergeCell ref="H62:I62"/>
    <mergeCell ref="J62:K62"/>
    <mergeCell ref="L62:M62"/>
    <mergeCell ref="N62:O62"/>
    <mergeCell ref="P62:Q62"/>
    <mergeCell ref="JB61:JC61"/>
    <mergeCell ref="JD61:JE61"/>
    <mergeCell ref="JF61:JG61"/>
    <mergeCell ref="JH61:JI61"/>
    <mergeCell ref="JJ61:JK61"/>
    <mergeCell ref="JL61:JM61"/>
    <mergeCell ref="IP61:IQ61"/>
    <mergeCell ref="IR61:IS61"/>
    <mergeCell ref="IT61:IU61"/>
    <mergeCell ref="IV61:IW61"/>
    <mergeCell ref="BN62:BO62"/>
    <mergeCell ref="BP62:BQ62"/>
    <mergeCell ref="BR62:BS62"/>
    <mergeCell ref="BT62:BU62"/>
    <mergeCell ref="BV62:BW62"/>
    <mergeCell ref="BX62:BY62"/>
    <mergeCell ref="BB62:BC62"/>
    <mergeCell ref="BD62:BE62"/>
    <mergeCell ref="BF62:BG62"/>
    <mergeCell ref="BH62:BI62"/>
    <mergeCell ref="BJ62:BK62"/>
    <mergeCell ref="BL62:BM62"/>
    <mergeCell ref="AP62:AQ62"/>
    <mergeCell ref="AR62:AS62"/>
    <mergeCell ref="AT62:AU62"/>
    <mergeCell ref="AV62:AW62"/>
    <mergeCell ref="AX62:AY62"/>
    <mergeCell ref="AZ62:BA62"/>
    <mergeCell ref="CX62:CY62"/>
    <mergeCell ref="CZ62:DA62"/>
    <mergeCell ref="DB62:DC62"/>
    <mergeCell ref="DD62:DE62"/>
    <mergeCell ref="DF62:DG62"/>
    <mergeCell ref="DH62:DI62"/>
    <mergeCell ref="CL62:CM62"/>
    <mergeCell ref="CN62:CO62"/>
    <mergeCell ref="CP62:CQ62"/>
    <mergeCell ref="CR62:CS62"/>
    <mergeCell ref="CT62:CU62"/>
    <mergeCell ref="CV62:CW62"/>
    <mergeCell ref="BZ62:CA62"/>
    <mergeCell ref="CB62:CC62"/>
    <mergeCell ref="CD62:CE62"/>
    <mergeCell ref="CF62:CG62"/>
    <mergeCell ref="CH62:CI62"/>
    <mergeCell ref="CJ62:CK62"/>
    <mergeCell ref="EH62:EI62"/>
    <mergeCell ref="EJ62:EK62"/>
    <mergeCell ref="EL62:EM62"/>
    <mergeCell ref="EN62:EO62"/>
    <mergeCell ref="EP62:EQ62"/>
    <mergeCell ref="ER62:ES62"/>
    <mergeCell ref="DV62:DW62"/>
    <mergeCell ref="DX62:DY62"/>
    <mergeCell ref="DZ62:EA62"/>
    <mergeCell ref="EB62:EC62"/>
    <mergeCell ref="ED62:EE62"/>
    <mergeCell ref="EF62:EG62"/>
    <mergeCell ref="DJ62:DK62"/>
    <mergeCell ref="DL62:DM62"/>
    <mergeCell ref="DN62:DO62"/>
    <mergeCell ref="DP62:DQ62"/>
    <mergeCell ref="DR62:DS62"/>
    <mergeCell ref="DT62:DU62"/>
    <mergeCell ref="FR62:FS62"/>
    <mergeCell ref="FT62:FU62"/>
    <mergeCell ref="FV62:FW62"/>
    <mergeCell ref="FX62:FY62"/>
    <mergeCell ref="FZ62:GA62"/>
    <mergeCell ref="GB62:GC62"/>
    <mergeCell ref="FF62:FG62"/>
    <mergeCell ref="FH62:FI62"/>
    <mergeCell ref="FJ62:FK62"/>
    <mergeCell ref="FL62:FM62"/>
    <mergeCell ref="FN62:FO62"/>
    <mergeCell ref="FP62:FQ62"/>
    <mergeCell ref="ET62:EU62"/>
    <mergeCell ref="EV62:EW62"/>
    <mergeCell ref="EX62:EY62"/>
    <mergeCell ref="EZ62:FA62"/>
    <mergeCell ref="FB62:FC62"/>
    <mergeCell ref="FD62:FE62"/>
    <mergeCell ref="HR62:HS62"/>
    <mergeCell ref="HT62:HU62"/>
    <mergeCell ref="HV62:HW62"/>
    <mergeCell ref="HX62:HY62"/>
    <mergeCell ref="HB62:HC62"/>
    <mergeCell ref="HD62:HE62"/>
    <mergeCell ref="HF62:HG62"/>
    <mergeCell ref="HH62:HI62"/>
    <mergeCell ref="HJ62:HK62"/>
    <mergeCell ref="HL62:HM62"/>
    <mergeCell ref="GP62:GQ62"/>
    <mergeCell ref="GR62:GS62"/>
    <mergeCell ref="GT62:GU62"/>
    <mergeCell ref="GV62:GW62"/>
    <mergeCell ref="GX62:GY62"/>
    <mergeCell ref="GZ62:HA62"/>
    <mergeCell ref="GD62:GE62"/>
    <mergeCell ref="GF62:GG62"/>
    <mergeCell ref="GH62:GI62"/>
    <mergeCell ref="GJ62:GK62"/>
    <mergeCell ref="GL62:GM62"/>
    <mergeCell ref="GN62:GO62"/>
    <mergeCell ref="B64:C64"/>
    <mergeCell ref="B69:E69"/>
    <mergeCell ref="F69:G69"/>
    <mergeCell ref="H69:I69"/>
    <mergeCell ref="J69:K69"/>
    <mergeCell ref="L69:M69"/>
    <mergeCell ref="JJ62:JK62"/>
    <mergeCell ref="JL62:JM62"/>
    <mergeCell ref="JN62:JO62"/>
    <mergeCell ref="JP62:JQ62"/>
    <mergeCell ref="JR62:JS62"/>
    <mergeCell ref="B63:C63"/>
    <mergeCell ref="IX62:IY62"/>
    <mergeCell ref="IZ62:JA62"/>
    <mergeCell ref="JB62:JC62"/>
    <mergeCell ref="JD62:JE62"/>
    <mergeCell ref="JF62:JG62"/>
    <mergeCell ref="JH62:JI62"/>
    <mergeCell ref="IL62:IM62"/>
    <mergeCell ref="IN62:IO62"/>
    <mergeCell ref="IP62:IQ62"/>
    <mergeCell ref="IR62:IS62"/>
    <mergeCell ref="IT62:IU62"/>
    <mergeCell ref="IV62:IW62"/>
    <mergeCell ref="HZ62:IA62"/>
    <mergeCell ref="IB62:IC62"/>
    <mergeCell ref="ID62:IE62"/>
    <mergeCell ref="IF62:IG62"/>
    <mergeCell ref="IH62:II62"/>
    <mergeCell ref="IJ62:IK62"/>
    <mergeCell ref="HN62:HO62"/>
    <mergeCell ref="HP62:HQ62"/>
    <mergeCell ref="AL69:AM69"/>
    <mergeCell ref="AN69:AO69"/>
    <mergeCell ref="AP69:AQ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AJ69:AK69"/>
    <mergeCell ref="N69:O69"/>
    <mergeCell ref="P69:Q69"/>
    <mergeCell ref="R69:S69"/>
    <mergeCell ref="T69:U69"/>
    <mergeCell ref="V69:W69"/>
    <mergeCell ref="X69:Y69"/>
    <mergeCell ref="BV69:BW69"/>
    <mergeCell ref="BX69:BY69"/>
    <mergeCell ref="BZ69:CA69"/>
    <mergeCell ref="CB69:CC69"/>
    <mergeCell ref="CD69:CE69"/>
    <mergeCell ref="CF69:CG69"/>
    <mergeCell ref="BJ69:BK69"/>
    <mergeCell ref="BL69:BM69"/>
    <mergeCell ref="BN69:BO69"/>
    <mergeCell ref="BP69:BQ69"/>
    <mergeCell ref="BR69:BS69"/>
    <mergeCell ref="BT69:BU69"/>
    <mergeCell ref="AX69:AY69"/>
    <mergeCell ref="AZ69:BA69"/>
    <mergeCell ref="BB69:BC69"/>
    <mergeCell ref="BD69:BE69"/>
    <mergeCell ref="BF69:BG69"/>
    <mergeCell ref="BH69:BI69"/>
    <mergeCell ref="DF69:DG69"/>
    <mergeCell ref="DH69:DI69"/>
    <mergeCell ref="DJ69:DK69"/>
    <mergeCell ref="DL69:DM69"/>
    <mergeCell ref="DN69:DO69"/>
    <mergeCell ref="DP69:DQ69"/>
    <mergeCell ref="CT69:CU69"/>
    <mergeCell ref="CV69:CW69"/>
    <mergeCell ref="CX69:CY69"/>
    <mergeCell ref="CZ69:DA69"/>
    <mergeCell ref="DB69:DC69"/>
    <mergeCell ref="DD69:DE69"/>
    <mergeCell ref="CH69:CI69"/>
    <mergeCell ref="CJ69:CK69"/>
    <mergeCell ref="CL69:CM69"/>
    <mergeCell ref="CN69:CO69"/>
    <mergeCell ref="CP69:CQ69"/>
    <mergeCell ref="CR69:CS69"/>
    <mergeCell ref="EP69:EQ69"/>
    <mergeCell ref="ER69:ES69"/>
    <mergeCell ref="ET69:EU69"/>
    <mergeCell ref="EV69:EW69"/>
    <mergeCell ref="EX69:EY69"/>
    <mergeCell ref="EZ69:FA69"/>
    <mergeCell ref="ED69:EE69"/>
    <mergeCell ref="EF69:EG69"/>
    <mergeCell ref="EH69:EI69"/>
    <mergeCell ref="EJ69:EK69"/>
    <mergeCell ref="EL69:EM69"/>
    <mergeCell ref="EN69:EO69"/>
    <mergeCell ref="DR69:DS69"/>
    <mergeCell ref="DT69:DU69"/>
    <mergeCell ref="DV69:DW69"/>
    <mergeCell ref="DX69:DY69"/>
    <mergeCell ref="DZ69:EA69"/>
    <mergeCell ref="EB69:EC69"/>
    <mergeCell ref="FZ69:GA69"/>
    <mergeCell ref="GB69:GC69"/>
    <mergeCell ref="GD69:GE69"/>
    <mergeCell ref="GF69:GG69"/>
    <mergeCell ref="GH69:GI69"/>
    <mergeCell ref="GJ69:GK69"/>
    <mergeCell ref="FN69:FO69"/>
    <mergeCell ref="FP69:FQ69"/>
    <mergeCell ref="FR69:FS69"/>
    <mergeCell ref="FT69:FU69"/>
    <mergeCell ref="FV69:FW69"/>
    <mergeCell ref="FX69:FY69"/>
    <mergeCell ref="FB69:FC69"/>
    <mergeCell ref="FD69:FE69"/>
    <mergeCell ref="FF69:FG69"/>
    <mergeCell ref="FH69:FI69"/>
    <mergeCell ref="FJ69:FK69"/>
    <mergeCell ref="FL69:FM69"/>
    <mergeCell ref="ID69:IE69"/>
    <mergeCell ref="IF69:IG69"/>
    <mergeCell ref="HJ69:HK69"/>
    <mergeCell ref="HL69:HM69"/>
    <mergeCell ref="HN69:HO69"/>
    <mergeCell ref="HP69:HQ69"/>
    <mergeCell ref="HR69:HS69"/>
    <mergeCell ref="HT69:HU69"/>
    <mergeCell ref="GX69:GY69"/>
    <mergeCell ref="GZ69:HA69"/>
    <mergeCell ref="HB69:HC69"/>
    <mergeCell ref="HD69:HE69"/>
    <mergeCell ref="HF69:HG69"/>
    <mergeCell ref="HH69:HI69"/>
    <mergeCell ref="GL69:GM69"/>
    <mergeCell ref="GN69:GO69"/>
    <mergeCell ref="GP69:GQ69"/>
    <mergeCell ref="GR69:GS69"/>
    <mergeCell ref="GT69:GU69"/>
    <mergeCell ref="GV69:GW69"/>
    <mergeCell ref="JR69:JS69"/>
    <mergeCell ref="B70:E70"/>
    <mergeCell ref="F70:G70"/>
    <mergeCell ref="H70:I70"/>
    <mergeCell ref="J70:K70"/>
    <mergeCell ref="L70:M70"/>
    <mergeCell ref="N70:O70"/>
    <mergeCell ref="P70:Q70"/>
    <mergeCell ref="R70:S70"/>
    <mergeCell ref="T70:U70"/>
    <mergeCell ref="JF69:JG69"/>
    <mergeCell ref="JH69:JI69"/>
    <mergeCell ref="JJ69:JK69"/>
    <mergeCell ref="JL69:JM69"/>
    <mergeCell ref="JN69:JO69"/>
    <mergeCell ref="JP69:JQ69"/>
    <mergeCell ref="IT69:IU69"/>
    <mergeCell ref="IV69:IW69"/>
    <mergeCell ref="IX69:IY69"/>
    <mergeCell ref="IZ69:JA69"/>
    <mergeCell ref="JB69:JC69"/>
    <mergeCell ref="JD69:JE69"/>
    <mergeCell ref="IH69:II69"/>
    <mergeCell ref="IJ69:IK69"/>
    <mergeCell ref="IL69:IM69"/>
    <mergeCell ref="IN69:IO69"/>
    <mergeCell ref="IP69:IQ69"/>
    <mergeCell ref="IR69:IS69"/>
    <mergeCell ref="HV69:HW69"/>
    <mergeCell ref="HX69:HY69"/>
    <mergeCell ref="HZ69:IA69"/>
    <mergeCell ref="IB69:IC69"/>
    <mergeCell ref="AT70:AU70"/>
    <mergeCell ref="AV70:AW70"/>
    <mergeCell ref="AX70:AY70"/>
    <mergeCell ref="AZ70:BA70"/>
    <mergeCell ref="BB70:BC70"/>
    <mergeCell ref="BD70:BE70"/>
    <mergeCell ref="AH70:AI70"/>
    <mergeCell ref="AJ70:AK70"/>
    <mergeCell ref="AL70:AM70"/>
    <mergeCell ref="AN70:AO70"/>
    <mergeCell ref="AP70:AQ70"/>
    <mergeCell ref="AR70:AS70"/>
    <mergeCell ref="V70:W70"/>
    <mergeCell ref="X70:Y70"/>
    <mergeCell ref="Z70:AA70"/>
    <mergeCell ref="AB70:AC70"/>
    <mergeCell ref="AD70:AE70"/>
    <mergeCell ref="AF70:AG70"/>
    <mergeCell ref="CD70:CE70"/>
    <mergeCell ref="CF70:CG70"/>
    <mergeCell ref="CH70:CI70"/>
    <mergeCell ref="CJ70:CK70"/>
    <mergeCell ref="CL70:CM70"/>
    <mergeCell ref="CN70:CO70"/>
    <mergeCell ref="BR70:BS70"/>
    <mergeCell ref="BT70:BU70"/>
    <mergeCell ref="BV70:BW70"/>
    <mergeCell ref="BX70:BY70"/>
    <mergeCell ref="BZ70:CA70"/>
    <mergeCell ref="CB70:CC70"/>
    <mergeCell ref="BF70:BG70"/>
    <mergeCell ref="BH70:BI70"/>
    <mergeCell ref="BJ70:BK70"/>
    <mergeCell ref="BL70:BM70"/>
    <mergeCell ref="BN70:BO70"/>
    <mergeCell ref="BP70:BQ70"/>
    <mergeCell ref="DN70:DO70"/>
    <mergeCell ref="DP70:DQ70"/>
    <mergeCell ref="DR70:DS70"/>
    <mergeCell ref="DT70:DU70"/>
    <mergeCell ref="DV70:DW70"/>
    <mergeCell ref="DX70:DY70"/>
    <mergeCell ref="DB70:DC70"/>
    <mergeCell ref="DD70:DE70"/>
    <mergeCell ref="DF70:DG70"/>
    <mergeCell ref="DH70:DI70"/>
    <mergeCell ref="DJ70:DK70"/>
    <mergeCell ref="DL70:DM70"/>
    <mergeCell ref="CP70:CQ70"/>
    <mergeCell ref="CR70:CS70"/>
    <mergeCell ref="CT70:CU70"/>
    <mergeCell ref="CV70:CW70"/>
    <mergeCell ref="CX70:CY70"/>
    <mergeCell ref="CZ70:DA70"/>
    <mergeCell ref="EX70:EY70"/>
    <mergeCell ref="EZ70:FA70"/>
    <mergeCell ref="FB70:FC70"/>
    <mergeCell ref="FD70:FE70"/>
    <mergeCell ref="FF70:FG70"/>
    <mergeCell ref="FH70:FI70"/>
    <mergeCell ref="EL70:EM70"/>
    <mergeCell ref="EN70:EO70"/>
    <mergeCell ref="EP70:EQ70"/>
    <mergeCell ref="ER70:ES70"/>
    <mergeCell ref="ET70:EU70"/>
    <mergeCell ref="EV70:EW70"/>
    <mergeCell ref="DZ70:EA70"/>
    <mergeCell ref="EB70:EC70"/>
    <mergeCell ref="ED70:EE70"/>
    <mergeCell ref="EF70:EG70"/>
    <mergeCell ref="EH70:EI70"/>
    <mergeCell ref="EJ70:EK70"/>
    <mergeCell ref="GH70:GI70"/>
    <mergeCell ref="GJ70:GK70"/>
    <mergeCell ref="GL70:GM70"/>
    <mergeCell ref="GN70:GO70"/>
    <mergeCell ref="GP70:GQ70"/>
    <mergeCell ref="GR70:GS70"/>
    <mergeCell ref="FV70:FW70"/>
    <mergeCell ref="FX70:FY70"/>
    <mergeCell ref="FZ70:GA70"/>
    <mergeCell ref="GB70:GC70"/>
    <mergeCell ref="GD70:GE70"/>
    <mergeCell ref="GF70:GG70"/>
    <mergeCell ref="FJ70:FK70"/>
    <mergeCell ref="FL70:FM70"/>
    <mergeCell ref="FN70:FO70"/>
    <mergeCell ref="FP70:FQ70"/>
    <mergeCell ref="FR70:FS70"/>
    <mergeCell ref="FT70:FU70"/>
    <mergeCell ref="IL70:IM70"/>
    <mergeCell ref="IN70:IO70"/>
    <mergeCell ref="HR70:HS70"/>
    <mergeCell ref="HT70:HU70"/>
    <mergeCell ref="HV70:HW70"/>
    <mergeCell ref="HX70:HY70"/>
    <mergeCell ref="HZ70:IA70"/>
    <mergeCell ref="IB70:IC70"/>
    <mergeCell ref="HF70:HG70"/>
    <mergeCell ref="HH70:HI70"/>
    <mergeCell ref="HJ70:HK70"/>
    <mergeCell ref="HL70:HM70"/>
    <mergeCell ref="HN70:HO70"/>
    <mergeCell ref="HP70:HQ70"/>
    <mergeCell ref="GT70:GU70"/>
    <mergeCell ref="GV70:GW70"/>
    <mergeCell ref="GX70:GY70"/>
    <mergeCell ref="GZ70:HA70"/>
    <mergeCell ref="HB70:HC70"/>
    <mergeCell ref="HD70:HE70"/>
    <mergeCell ref="R71:S71"/>
    <mergeCell ref="T71:U71"/>
    <mergeCell ref="V71:W71"/>
    <mergeCell ref="X71:Y71"/>
    <mergeCell ref="Z71:AA71"/>
    <mergeCell ref="AB71:AC71"/>
    <mergeCell ref="JN70:JO70"/>
    <mergeCell ref="JP70:JQ70"/>
    <mergeCell ref="JR70:JS70"/>
    <mergeCell ref="B71:E71"/>
    <mergeCell ref="F71:G71"/>
    <mergeCell ref="H71:I71"/>
    <mergeCell ref="J71:K71"/>
    <mergeCell ref="L71:M71"/>
    <mergeCell ref="N71:O71"/>
    <mergeCell ref="P71:Q71"/>
    <mergeCell ref="JB70:JC70"/>
    <mergeCell ref="JD70:JE70"/>
    <mergeCell ref="JF70:JG70"/>
    <mergeCell ref="JH70:JI70"/>
    <mergeCell ref="JJ70:JK70"/>
    <mergeCell ref="JL70:JM70"/>
    <mergeCell ref="IP70:IQ70"/>
    <mergeCell ref="IR70:IS70"/>
    <mergeCell ref="IT70:IU70"/>
    <mergeCell ref="IV70:IW70"/>
    <mergeCell ref="IX70:IY70"/>
    <mergeCell ref="IZ70:JA70"/>
    <mergeCell ref="ID70:IE70"/>
    <mergeCell ref="IF70:IG70"/>
    <mergeCell ref="IH70:II70"/>
    <mergeCell ref="IJ70:IK70"/>
    <mergeCell ref="BB71:BC71"/>
    <mergeCell ref="BD71:BE71"/>
    <mergeCell ref="BF71:BG71"/>
    <mergeCell ref="BH71:BI71"/>
    <mergeCell ref="BJ71:BK71"/>
    <mergeCell ref="BL71:BM71"/>
    <mergeCell ref="AP71:AQ71"/>
    <mergeCell ref="AR71:AS71"/>
    <mergeCell ref="AT71:AU71"/>
    <mergeCell ref="AV71:AW71"/>
    <mergeCell ref="AX71:AY71"/>
    <mergeCell ref="AZ71:BA71"/>
    <mergeCell ref="AD71:AE71"/>
    <mergeCell ref="AF71:AG71"/>
    <mergeCell ref="AH71:AI71"/>
    <mergeCell ref="AJ71:AK71"/>
    <mergeCell ref="AL71:AM71"/>
    <mergeCell ref="AN71:AO71"/>
    <mergeCell ref="CL71:CM71"/>
    <mergeCell ref="CN71:CO71"/>
    <mergeCell ref="CP71:CQ71"/>
    <mergeCell ref="CR71:CS71"/>
    <mergeCell ref="CT71:CU71"/>
    <mergeCell ref="CV71:CW71"/>
    <mergeCell ref="BZ71:CA71"/>
    <mergeCell ref="CB71:CC71"/>
    <mergeCell ref="CD71:CE71"/>
    <mergeCell ref="CF71:CG71"/>
    <mergeCell ref="CH71:CI71"/>
    <mergeCell ref="CJ71:CK71"/>
    <mergeCell ref="BN71:BO71"/>
    <mergeCell ref="BP71:BQ71"/>
    <mergeCell ref="BR71:BS71"/>
    <mergeCell ref="BT71:BU71"/>
    <mergeCell ref="BV71:BW71"/>
    <mergeCell ref="BX71:BY71"/>
    <mergeCell ref="DV71:DW71"/>
    <mergeCell ref="DX71:DY71"/>
    <mergeCell ref="DZ71:EA71"/>
    <mergeCell ref="EB71:EC71"/>
    <mergeCell ref="ED71:EE71"/>
    <mergeCell ref="EF71:EG71"/>
    <mergeCell ref="DJ71:DK71"/>
    <mergeCell ref="DL71:DM71"/>
    <mergeCell ref="DN71:DO71"/>
    <mergeCell ref="DP71:DQ71"/>
    <mergeCell ref="DR71:DS71"/>
    <mergeCell ref="DT71:DU71"/>
    <mergeCell ref="CX71:CY71"/>
    <mergeCell ref="CZ71:DA71"/>
    <mergeCell ref="DB71:DC71"/>
    <mergeCell ref="DD71:DE71"/>
    <mergeCell ref="DF71:DG71"/>
    <mergeCell ref="DH71:DI71"/>
    <mergeCell ref="FF71:FG71"/>
    <mergeCell ref="FH71:FI71"/>
    <mergeCell ref="FJ71:FK71"/>
    <mergeCell ref="FL71:FM71"/>
    <mergeCell ref="FN71:FO71"/>
    <mergeCell ref="FP71:FQ71"/>
    <mergeCell ref="ET71:EU71"/>
    <mergeCell ref="EV71:EW71"/>
    <mergeCell ref="EX71:EY71"/>
    <mergeCell ref="EZ71:FA71"/>
    <mergeCell ref="FB71:FC71"/>
    <mergeCell ref="FD71:FE71"/>
    <mergeCell ref="EH71:EI71"/>
    <mergeCell ref="EJ71:EK71"/>
    <mergeCell ref="EL71:EM71"/>
    <mergeCell ref="EN71:EO71"/>
    <mergeCell ref="EP71:EQ71"/>
    <mergeCell ref="ER71:ES71"/>
    <mergeCell ref="HF71:HG71"/>
    <mergeCell ref="HH71:HI71"/>
    <mergeCell ref="HJ71:HK71"/>
    <mergeCell ref="HL71:HM71"/>
    <mergeCell ref="GP71:GQ71"/>
    <mergeCell ref="GR71:GS71"/>
    <mergeCell ref="GT71:GU71"/>
    <mergeCell ref="GV71:GW71"/>
    <mergeCell ref="GX71:GY71"/>
    <mergeCell ref="GZ71:HA71"/>
    <mergeCell ref="GD71:GE71"/>
    <mergeCell ref="GF71:GG71"/>
    <mergeCell ref="GH71:GI71"/>
    <mergeCell ref="GJ71:GK71"/>
    <mergeCell ref="GL71:GM71"/>
    <mergeCell ref="GN71:GO71"/>
    <mergeCell ref="FR71:FS71"/>
    <mergeCell ref="FT71:FU71"/>
    <mergeCell ref="FV71:FW71"/>
    <mergeCell ref="FX71:FY71"/>
    <mergeCell ref="FZ71:GA71"/>
    <mergeCell ref="GB71:GC71"/>
    <mergeCell ref="JJ71:JK71"/>
    <mergeCell ref="JL71:JM71"/>
    <mergeCell ref="JN71:JO71"/>
    <mergeCell ref="JP71:JQ71"/>
    <mergeCell ref="JR71:JS71"/>
    <mergeCell ref="B72:C72"/>
    <mergeCell ref="IX71:IY71"/>
    <mergeCell ref="IZ71:JA71"/>
    <mergeCell ref="JB71:JC71"/>
    <mergeCell ref="JD71:JE71"/>
    <mergeCell ref="JF71:JG71"/>
    <mergeCell ref="JH71:JI71"/>
    <mergeCell ref="IL71:IM71"/>
    <mergeCell ref="IN71:IO71"/>
    <mergeCell ref="IP71:IQ71"/>
    <mergeCell ref="IR71:IS71"/>
    <mergeCell ref="IT71:IU71"/>
    <mergeCell ref="IV71:IW71"/>
    <mergeCell ref="HZ71:IA71"/>
    <mergeCell ref="IB71:IC71"/>
    <mergeCell ref="ID71:IE71"/>
    <mergeCell ref="IF71:IG71"/>
    <mergeCell ref="IH71:II71"/>
    <mergeCell ref="IJ71:IK71"/>
    <mergeCell ref="HN71:HO71"/>
    <mergeCell ref="HP71:HQ71"/>
    <mergeCell ref="HR71:HS71"/>
    <mergeCell ref="HT71:HU71"/>
    <mergeCell ref="HV71:HW71"/>
    <mergeCell ref="HX71:HY71"/>
    <mergeCell ref="HB71:HC71"/>
    <mergeCell ref="HD71:HE71"/>
    <mergeCell ref="AB77:AC77"/>
    <mergeCell ref="AD77:AE77"/>
    <mergeCell ref="AF77:AG77"/>
    <mergeCell ref="AH77:AI77"/>
    <mergeCell ref="AJ77:AK77"/>
    <mergeCell ref="AL77:AM77"/>
    <mergeCell ref="P77:Q77"/>
    <mergeCell ref="R77:S77"/>
    <mergeCell ref="T77:U77"/>
    <mergeCell ref="V77:W77"/>
    <mergeCell ref="X77:Y77"/>
    <mergeCell ref="Z77:AA77"/>
    <mergeCell ref="B77:E77"/>
    <mergeCell ref="F77:G77"/>
    <mergeCell ref="H77:I77"/>
    <mergeCell ref="J77:K77"/>
    <mergeCell ref="L77:M77"/>
    <mergeCell ref="N77:O77"/>
    <mergeCell ref="BL77:BM77"/>
    <mergeCell ref="BN77:BO77"/>
    <mergeCell ref="BP77:BQ77"/>
    <mergeCell ref="BR77:BS77"/>
    <mergeCell ref="BT77:BU77"/>
    <mergeCell ref="BV77:BW77"/>
    <mergeCell ref="AZ77:BA77"/>
    <mergeCell ref="BB77:BC77"/>
    <mergeCell ref="BD77:BE77"/>
    <mergeCell ref="BF77:BG77"/>
    <mergeCell ref="BH77:BI77"/>
    <mergeCell ref="BJ77:BK77"/>
    <mergeCell ref="AN77:AO77"/>
    <mergeCell ref="AP77:AQ77"/>
    <mergeCell ref="AR77:AS77"/>
    <mergeCell ref="AT77:AU77"/>
    <mergeCell ref="AV77:AW77"/>
    <mergeCell ref="AX77:AY77"/>
    <mergeCell ref="CV77:CW77"/>
    <mergeCell ref="CX77:CY77"/>
    <mergeCell ref="CZ77:DA77"/>
    <mergeCell ref="DB77:DC77"/>
    <mergeCell ref="DD77:DE77"/>
    <mergeCell ref="DF77:DG77"/>
    <mergeCell ref="CJ77:CK77"/>
    <mergeCell ref="CL77:CM77"/>
    <mergeCell ref="CN77:CO77"/>
    <mergeCell ref="CP77:CQ77"/>
    <mergeCell ref="CR77:CS77"/>
    <mergeCell ref="CT77:CU77"/>
    <mergeCell ref="BX77:BY77"/>
    <mergeCell ref="BZ77:CA77"/>
    <mergeCell ref="CB77:CC77"/>
    <mergeCell ref="CD77:CE77"/>
    <mergeCell ref="CF77:CG77"/>
    <mergeCell ref="CH77:CI77"/>
    <mergeCell ref="EF77:EG77"/>
    <mergeCell ref="EH77:EI77"/>
    <mergeCell ref="EJ77:EK77"/>
    <mergeCell ref="EL77:EM77"/>
    <mergeCell ref="EN77:EO77"/>
    <mergeCell ref="EP77:EQ77"/>
    <mergeCell ref="DT77:DU77"/>
    <mergeCell ref="DV77:DW77"/>
    <mergeCell ref="DX77:DY77"/>
    <mergeCell ref="DZ77:EA77"/>
    <mergeCell ref="EB77:EC77"/>
    <mergeCell ref="ED77:EE77"/>
    <mergeCell ref="DH77:DI77"/>
    <mergeCell ref="DJ77:DK77"/>
    <mergeCell ref="DL77:DM77"/>
    <mergeCell ref="DN77:DO77"/>
    <mergeCell ref="DP77:DQ77"/>
    <mergeCell ref="DR77:DS77"/>
    <mergeCell ref="FP77:FQ77"/>
    <mergeCell ref="FR77:FS77"/>
    <mergeCell ref="FT77:FU77"/>
    <mergeCell ref="FV77:FW77"/>
    <mergeCell ref="FX77:FY77"/>
    <mergeCell ref="FZ77:GA77"/>
    <mergeCell ref="FD77:FE77"/>
    <mergeCell ref="FF77:FG77"/>
    <mergeCell ref="FH77:FI77"/>
    <mergeCell ref="FJ77:FK77"/>
    <mergeCell ref="FL77:FM77"/>
    <mergeCell ref="FN77:FO77"/>
    <mergeCell ref="ER77:ES77"/>
    <mergeCell ref="ET77:EU77"/>
    <mergeCell ref="EV77:EW77"/>
    <mergeCell ref="EX77:EY77"/>
    <mergeCell ref="EZ77:FA77"/>
    <mergeCell ref="FB77:FC77"/>
    <mergeCell ref="HP77:HQ77"/>
    <mergeCell ref="HR77:HS77"/>
    <mergeCell ref="HT77:HU77"/>
    <mergeCell ref="HV77:HW77"/>
    <mergeCell ref="GZ77:HA77"/>
    <mergeCell ref="HB77:HC77"/>
    <mergeCell ref="HD77:HE77"/>
    <mergeCell ref="HF77:HG77"/>
    <mergeCell ref="HH77:HI77"/>
    <mergeCell ref="HJ77:HK77"/>
    <mergeCell ref="GN77:GO77"/>
    <mergeCell ref="GP77:GQ77"/>
    <mergeCell ref="GR77:GS77"/>
    <mergeCell ref="GT77:GU77"/>
    <mergeCell ref="GV77:GW77"/>
    <mergeCell ref="GX77:GY77"/>
    <mergeCell ref="GB77:GC77"/>
    <mergeCell ref="GD77:GE77"/>
    <mergeCell ref="GF77:GG77"/>
    <mergeCell ref="GH77:GI77"/>
    <mergeCell ref="GJ77:GK77"/>
    <mergeCell ref="GL77:GM77"/>
    <mergeCell ref="B78:E78"/>
    <mergeCell ref="F78:G78"/>
    <mergeCell ref="H78:I78"/>
    <mergeCell ref="J78:K78"/>
    <mergeCell ref="L78:M78"/>
    <mergeCell ref="N78:O78"/>
    <mergeCell ref="JH77:JI77"/>
    <mergeCell ref="JJ77:JK77"/>
    <mergeCell ref="JL77:JM77"/>
    <mergeCell ref="JN77:JO77"/>
    <mergeCell ref="JP77:JQ77"/>
    <mergeCell ref="JR77:JS77"/>
    <mergeCell ref="IV77:IW77"/>
    <mergeCell ref="IX77:IY77"/>
    <mergeCell ref="IZ77:JA77"/>
    <mergeCell ref="JB77:JC77"/>
    <mergeCell ref="JD77:JE77"/>
    <mergeCell ref="JF77:JG77"/>
    <mergeCell ref="IJ77:IK77"/>
    <mergeCell ref="IL77:IM77"/>
    <mergeCell ref="IN77:IO77"/>
    <mergeCell ref="IP77:IQ77"/>
    <mergeCell ref="IR77:IS77"/>
    <mergeCell ref="IT77:IU77"/>
    <mergeCell ref="HX77:HY77"/>
    <mergeCell ref="HZ77:IA77"/>
    <mergeCell ref="IB77:IC77"/>
    <mergeCell ref="ID77:IE77"/>
    <mergeCell ref="IF77:IG77"/>
    <mergeCell ref="IH77:II77"/>
    <mergeCell ref="HL77:HM77"/>
    <mergeCell ref="HN77:HO77"/>
    <mergeCell ref="AN78:AO78"/>
    <mergeCell ref="AP78:AQ78"/>
    <mergeCell ref="AR78:AS78"/>
    <mergeCell ref="AT78:AU78"/>
    <mergeCell ref="AV78:AW78"/>
    <mergeCell ref="AX78:AY78"/>
    <mergeCell ref="AB78:AC78"/>
    <mergeCell ref="AD78:AE78"/>
    <mergeCell ref="AF78:AG78"/>
    <mergeCell ref="AH78:AI78"/>
    <mergeCell ref="AJ78:AK78"/>
    <mergeCell ref="AL78:AM78"/>
    <mergeCell ref="P78:Q78"/>
    <mergeCell ref="R78:S78"/>
    <mergeCell ref="T78:U78"/>
    <mergeCell ref="V78:W78"/>
    <mergeCell ref="X78:Y78"/>
    <mergeCell ref="Z78:AA78"/>
    <mergeCell ref="BX78:BY78"/>
    <mergeCell ref="BZ78:CA78"/>
    <mergeCell ref="CB78:CC78"/>
    <mergeCell ref="CD78:CE78"/>
    <mergeCell ref="CF78:CG78"/>
    <mergeCell ref="CH78:CI78"/>
    <mergeCell ref="BL78:BM78"/>
    <mergeCell ref="BN78:BO78"/>
    <mergeCell ref="BP78:BQ78"/>
    <mergeCell ref="BR78:BS78"/>
    <mergeCell ref="BT78:BU78"/>
    <mergeCell ref="BV78:BW78"/>
    <mergeCell ref="AZ78:BA78"/>
    <mergeCell ref="BB78:BC78"/>
    <mergeCell ref="BD78:BE78"/>
    <mergeCell ref="BF78:BG78"/>
    <mergeCell ref="BH78:BI78"/>
    <mergeCell ref="BJ78:BK78"/>
    <mergeCell ref="DH78:DI78"/>
    <mergeCell ref="DJ78:DK78"/>
    <mergeCell ref="DL78:DM78"/>
    <mergeCell ref="DN78:DO78"/>
    <mergeCell ref="DP78:DQ78"/>
    <mergeCell ref="DR78:DS78"/>
    <mergeCell ref="CV78:CW78"/>
    <mergeCell ref="CX78:CY78"/>
    <mergeCell ref="CZ78:DA78"/>
    <mergeCell ref="DB78:DC78"/>
    <mergeCell ref="DD78:DE78"/>
    <mergeCell ref="DF78:DG78"/>
    <mergeCell ref="CJ78:CK78"/>
    <mergeCell ref="CL78:CM78"/>
    <mergeCell ref="CN78:CO78"/>
    <mergeCell ref="CP78:CQ78"/>
    <mergeCell ref="CR78:CS78"/>
    <mergeCell ref="CT78:CU78"/>
    <mergeCell ref="ER78:ES78"/>
    <mergeCell ref="ET78:EU78"/>
    <mergeCell ref="EV78:EW78"/>
    <mergeCell ref="EX78:EY78"/>
    <mergeCell ref="EZ78:FA78"/>
    <mergeCell ref="FB78:FC78"/>
    <mergeCell ref="EF78:EG78"/>
    <mergeCell ref="EH78:EI78"/>
    <mergeCell ref="EJ78:EK78"/>
    <mergeCell ref="EL78:EM78"/>
    <mergeCell ref="EN78:EO78"/>
    <mergeCell ref="EP78:EQ78"/>
    <mergeCell ref="DT78:DU78"/>
    <mergeCell ref="DV78:DW78"/>
    <mergeCell ref="DX78:DY78"/>
    <mergeCell ref="DZ78:EA78"/>
    <mergeCell ref="EB78:EC78"/>
    <mergeCell ref="ED78:EE78"/>
    <mergeCell ref="GT78:GU78"/>
    <mergeCell ref="GV78:GW78"/>
    <mergeCell ref="GX78:GY78"/>
    <mergeCell ref="GB78:GC78"/>
    <mergeCell ref="GD78:GE78"/>
    <mergeCell ref="GF78:GG78"/>
    <mergeCell ref="GH78:GI78"/>
    <mergeCell ref="GJ78:GK78"/>
    <mergeCell ref="GL78:GM78"/>
    <mergeCell ref="FP78:FQ78"/>
    <mergeCell ref="FR78:FS78"/>
    <mergeCell ref="FT78:FU78"/>
    <mergeCell ref="FV78:FW78"/>
    <mergeCell ref="FX78:FY78"/>
    <mergeCell ref="FZ78:GA78"/>
    <mergeCell ref="FD78:FE78"/>
    <mergeCell ref="FF78:FG78"/>
    <mergeCell ref="FH78:FI78"/>
    <mergeCell ref="FJ78:FK78"/>
    <mergeCell ref="FL78:FM78"/>
    <mergeCell ref="FN78:FO78"/>
    <mergeCell ref="JR78:JS78"/>
    <mergeCell ref="IV78:IW78"/>
    <mergeCell ref="IX78:IY78"/>
    <mergeCell ref="IZ78:JA78"/>
    <mergeCell ref="JB78:JC78"/>
    <mergeCell ref="JD78:JE78"/>
    <mergeCell ref="JF78:JG78"/>
    <mergeCell ref="IJ78:IK78"/>
    <mergeCell ref="IL78:IM78"/>
    <mergeCell ref="IN78:IO78"/>
    <mergeCell ref="IP78:IQ78"/>
    <mergeCell ref="IR78:IS78"/>
    <mergeCell ref="IT78:IU78"/>
    <mergeCell ref="HX78:HY78"/>
    <mergeCell ref="HZ78:IA78"/>
    <mergeCell ref="IB78:IC78"/>
    <mergeCell ref="ID78:IE78"/>
    <mergeCell ref="IF78:IG78"/>
    <mergeCell ref="IH78:II78"/>
    <mergeCell ref="P79:Q79"/>
    <mergeCell ref="R79:S79"/>
    <mergeCell ref="T79:U79"/>
    <mergeCell ref="V79:W79"/>
    <mergeCell ref="X79:Y79"/>
    <mergeCell ref="Z79:AA79"/>
    <mergeCell ref="B79:E79"/>
    <mergeCell ref="F79:G79"/>
    <mergeCell ref="H79:I79"/>
    <mergeCell ref="J79:K79"/>
    <mergeCell ref="L79:M79"/>
    <mergeCell ref="N79:O79"/>
    <mergeCell ref="JH78:JI78"/>
    <mergeCell ref="JJ78:JK78"/>
    <mergeCell ref="JL78:JM78"/>
    <mergeCell ref="JN78:JO78"/>
    <mergeCell ref="JP78:JQ78"/>
    <mergeCell ref="HL78:HM78"/>
    <mergeCell ref="HN78:HO78"/>
    <mergeCell ref="HP78:HQ78"/>
    <mergeCell ref="HR78:HS78"/>
    <mergeCell ref="HT78:HU78"/>
    <mergeCell ref="HV78:HW78"/>
    <mergeCell ref="GZ78:HA78"/>
    <mergeCell ref="HB78:HC78"/>
    <mergeCell ref="HD78:HE78"/>
    <mergeCell ref="HF78:HG78"/>
    <mergeCell ref="HH78:HI78"/>
    <mergeCell ref="HJ78:HK78"/>
    <mergeCell ref="GN78:GO78"/>
    <mergeCell ref="GP78:GQ78"/>
    <mergeCell ref="GR78:GS78"/>
    <mergeCell ref="BP79:BQ79"/>
    <mergeCell ref="BR79:BS79"/>
    <mergeCell ref="BT79:BU79"/>
    <mergeCell ref="BV79:BW79"/>
    <mergeCell ref="BX79:BY79"/>
    <mergeCell ref="BZ79:CA79"/>
    <mergeCell ref="BD79:BE79"/>
    <mergeCell ref="BF79:BG79"/>
    <mergeCell ref="BH79:BI79"/>
    <mergeCell ref="BJ79:BK79"/>
    <mergeCell ref="BL79:BM79"/>
    <mergeCell ref="BN79:BO79"/>
    <mergeCell ref="AB79:AC79"/>
    <mergeCell ref="AD79:AE79"/>
    <mergeCell ref="AF79:AG79"/>
    <mergeCell ref="AH79:AI79"/>
    <mergeCell ref="AR79:AS79"/>
    <mergeCell ref="BB79:BC79"/>
    <mergeCell ref="CZ79:DA79"/>
    <mergeCell ref="DB79:DC79"/>
    <mergeCell ref="DD79:DE79"/>
    <mergeCell ref="DF79:DG79"/>
    <mergeCell ref="DH79:DI79"/>
    <mergeCell ref="DJ79:DK79"/>
    <mergeCell ref="CN79:CO79"/>
    <mergeCell ref="CP79:CQ79"/>
    <mergeCell ref="CR79:CS79"/>
    <mergeCell ref="CT79:CU79"/>
    <mergeCell ref="CV79:CW79"/>
    <mergeCell ref="CX79:CY79"/>
    <mergeCell ref="CB79:CC79"/>
    <mergeCell ref="CD79:CE79"/>
    <mergeCell ref="CF79:CG79"/>
    <mergeCell ref="CH79:CI79"/>
    <mergeCell ref="CJ79:CK79"/>
    <mergeCell ref="CL79:CM79"/>
    <mergeCell ref="EJ79:EK79"/>
    <mergeCell ref="EL79:EM79"/>
    <mergeCell ref="EN79:EO79"/>
    <mergeCell ref="EP79:EQ79"/>
    <mergeCell ref="ER79:ES79"/>
    <mergeCell ref="ET79:EU79"/>
    <mergeCell ref="DX79:DY79"/>
    <mergeCell ref="DZ79:EA79"/>
    <mergeCell ref="EB79:EC79"/>
    <mergeCell ref="ED79:EE79"/>
    <mergeCell ref="EF79:EG79"/>
    <mergeCell ref="EH79:EI79"/>
    <mergeCell ref="DL79:DM79"/>
    <mergeCell ref="DN79:DO79"/>
    <mergeCell ref="DP79:DQ79"/>
    <mergeCell ref="DR79:DS79"/>
    <mergeCell ref="DT79:DU79"/>
    <mergeCell ref="DV79:DW79"/>
    <mergeCell ref="FT79:FU79"/>
    <mergeCell ref="FV79:FW79"/>
    <mergeCell ref="FX79:FY79"/>
    <mergeCell ref="FZ79:GA79"/>
    <mergeCell ref="GB79:GC79"/>
    <mergeCell ref="GD79:GE79"/>
    <mergeCell ref="FH79:FI79"/>
    <mergeCell ref="FJ79:FK79"/>
    <mergeCell ref="FL79:FM79"/>
    <mergeCell ref="FN79:FO79"/>
    <mergeCell ref="FP79:FQ79"/>
    <mergeCell ref="FR79:FS79"/>
    <mergeCell ref="EV79:EW79"/>
    <mergeCell ref="EX79:EY79"/>
    <mergeCell ref="EZ79:FA79"/>
    <mergeCell ref="FB79:FC79"/>
    <mergeCell ref="FD79:FE79"/>
    <mergeCell ref="FF79:FG79"/>
    <mergeCell ref="HX79:HY79"/>
    <mergeCell ref="HZ79:IA79"/>
    <mergeCell ref="HD79:HE79"/>
    <mergeCell ref="HF79:HG79"/>
    <mergeCell ref="HH79:HI79"/>
    <mergeCell ref="HJ79:HK79"/>
    <mergeCell ref="HL79:HM79"/>
    <mergeCell ref="HN79:HO79"/>
    <mergeCell ref="GR79:GS79"/>
    <mergeCell ref="GT79:GU79"/>
    <mergeCell ref="GV79:GW79"/>
    <mergeCell ref="GX79:GY79"/>
    <mergeCell ref="GZ79:HA79"/>
    <mergeCell ref="HB79:HC79"/>
    <mergeCell ref="GF79:GG79"/>
    <mergeCell ref="GH79:GI79"/>
    <mergeCell ref="GJ79:GK79"/>
    <mergeCell ref="GL79:GM79"/>
    <mergeCell ref="GN79:GO79"/>
    <mergeCell ref="GP79:GQ79"/>
    <mergeCell ref="JL79:JM79"/>
    <mergeCell ref="JN79:JO79"/>
    <mergeCell ref="JP79:JQ79"/>
    <mergeCell ref="JR79:JS79"/>
    <mergeCell ref="B80:E80"/>
    <mergeCell ref="F80:G80"/>
    <mergeCell ref="H80:I80"/>
    <mergeCell ref="J80:K80"/>
    <mergeCell ref="L80:M80"/>
    <mergeCell ref="N80:O80"/>
    <mergeCell ref="IZ79:JA79"/>
    <mergeCell ref="JB79:JC79"/>
    <mergeCell ref="JD79:JE79"/>
    <mergeCell ref="JF79:JG79"/>
    <mergeCell ref="JH79:JI79"/>
    <mergeCell ref="JJ79:JK79"/>
    <mergeCell ref="IN79:IO79"/>
    <mergeCell ref="IP79:IQ79"/>
    <mergeCell ref="IR79:IS79"/>
    <mergeCell ref="IT79:IU79"/>
    <mergeCell ref="IV79:IW79"/>
    <mergeCell ref="IX79:IY79"/>
    <mergeCell ref="IB79:IC79"/>
    <mergeCell ref="ID79:IE79"/>
    <mergeCell ref="IF79:IG79"/>
    <mergeCell ref="IH79:II79"/>
    <mergeCell ref="IJ79:IK79"/>
    <mergeCell ref="IL79:IM79"/>
    <mergeCell ref="HP79:HQ79"/>
    <mergeCell ref="HR79:HS79"/>
    <mergeCell ref="HT79:HU79"/>
    <mergeCell ref="HV79:HW79"/>
    <mergeCell ref="AN80:AO80"/>
    <mergeCell ref="AP80:AQ80"/>
    <mergeCell ref="AR80:AS80"/>
    <mergeCell ref="AT80:AU80"/>
    <mergeCell ref="AV80:AW80"/>
    <mergeCell ref="AX80:AY80"/>
    <mergeCell ref="AB80:AC80"/>
    <mergeCell ref="AD80:AE80"/>
    <mergeCell ref="AF80:AG80"/>
    <mergeCell ref="AH80:AI80"/>
    <mergeCell ref="AJ80:AK80"/>
    <mergeCell ref="AL80:AM80"/>
    <mergeCell ref="P80:Q80"/>
    <mergeCell ref="R80:S80"/>
    <mergeCell ref="T80:U80"/>
    <mergeCell ref="V80:W80"/>
    <mergeCell ref="X80:Y80"/>
    <mergeCell ref="Z80:AA80"/>
    <mergeCell ref="BX80:BY80"/>
    <mergeCell ref="BZ80:CA80"/>
    <mergeCell ref="CB80:CC80"/>
    <mergeCell ref="CD80:CE80"/>
    <mergeCell ref="CF80:CG80"/>
    <mergeCell ref="CH80:CI80"/>
    <mergeCell ref="BL80:BM80"/>
    <mergeCell ref="BN80:BO80"/>
    <mergeCell ref="BP80:BQ80"/>
    <mergeCell ref="BR80:BS80"/>
    <mergeCell ref="BT80:BU80"/>
    <mergeCell ref="BV80:BW80"/>
    <mergeCell ref="AZ80:BA80"/>
    <mergeCell ref="BB80:BC80"/>
    <mergeCell ref="BD80:BE80"/>
    <mergeCell ref="BF80:BG80"/>
    <mergeCell ref="BH80:BI80"/>
    <mergeCell ref="BJ80:BK80"/>
    <mergeCell ref="DH80:DI80"/>
    <mergeCell ref="DJ80:DK80"/>
    <mergeCell ref="DL80:DM80"/>
    <mergeCell ref="DN80:DO80"/>
    <mergeCell ref="DP80:DQ80"/>
    <mergeCell ref="DR80:DS80"/>
    <mergeCell ref="CV80:CW80"/>
    <mergeCell ref="CX80:CY80"/>
    <mergeCell ref="CZ80:DA80"/>
    <mergeCell ref="DB80:DC80"/>
    <mergeCell ref="DD80:DE80"/>
    <mergeCell ref="DF80:DG80"/>
    <mergeCell ref="CJ80:CK80"/>
    <mergeCell ref="CL80:CM80"/>
    <mergeCell ref="CN80:CO80"/>
    <mergeCell ref="CP80:CQ80"/>
    <mergeCell ref="CR80:CS80"/>
    <mergeCell ref="CT80:CU80"/>
    <mergeCell ref="ER80:ES80"/>
    <mergeCell ref="ET80:EU80"/>
    <mergeCell ref="EV80:EW80"/>
    <mergeCell ref="EX80:EY80"/>
    <mergeCell ref="EZ80:FA80"/>
    <mergeCell ref="FB80:FC80"/>
    <mergeCell ref="EF80:EG80"/>
    <mergeCell ref="EH80:EI80"/>
    <mergeCell ref="EJ80:EK80"/>
    <mergeCell ref="EL80:EM80"/>
    <mergeCell ref="EN80:EO80"/>
    <mergeCell ref="EP80:EQ80"/>
    <mergeCell ref="DT80:DU80"/>
    <mergeCell ref="DV80:DW80"/>
    <mergeCell ref="DX80:DY80"/>
    <mergeCell ref="DZ80:EA80"/>
    <mergeCell ref="EB80:EC80"/>
    <mergeCell ref="ED80:EE80"/>
    <mergeCell ref="GT80:GU80"/>
    <mergeCell ref="GV80:GW80"/>
    <mergeCell ref="GX80:GY80"/>
    <mergeCell ref="GB80:GC80"/>
    <mergeCell ref="GD80:GE80"/>
    <mergeCell ref="GF80:GG80"/>
    <mergeCell ref="GH80:GI80"/>
    <mergeCell ref="GJ80:GK80"/>
    <mergeCell ref="GL80:GM80"/>
    <mergeCell ref="FP80:FQ80"/>
    <mergeCell ref="FR80:FS80"/>
    <mergeCell ref="FT80:FU80"/>
    <mergeCell ref="FV80:FW80"/>
    <mergeCell ref="FX80:FY80"/>
    <mergeCell ref="FZ80:GA80"/>
    <mergeCell ref="FD80:FE80"/>
    <mergeCell ref="FF80:FG80"/>
    <mergeCell ref="FH80:FI80"/>
    <mergeCell ref="FJ80:FK80"/>
    <mergeCell ref="FL80:FM80"/>
    <mergeCell ref="FN80:FO80"/>
    <mergeCell ref="JR80:JS80"/>
    <mergeCell ref="IV80:IW80"/>
    <mergeCell ref="IX80:IY80"/>
    <mergeCell ref="IZ80:JA80"/>
    <mergeCell ref="JB80:JC80"/>
    <mergeCell ref="JD80:JE80"/>
    <mergeCell ref="JF80:JG80"/>
    <mergeCell ref="IJ80:IK80"/>
    <mergeCell ref="IL80:IM80"/>
    <mergeCell ref="IN80:IO80"/>
    <mergeCell ref="IP80:IQ80"/>
    <mergeCell ref="IR80:IS80"/>
    <mergeCell ref="IT80:IU80"/>
    <mergeCell ref="HX80:HY80"/>
    <mergeCell ref="HZ80:IA80"/>
    <mergeCell ref="IB80:IC80"/>
    <mergeCell ref="ID80:IE80"/>
    <mergeCell ref="IF80:IG80"/>
    <mergeCell ref="IH80:II80"/>
    <mergeCell ref="P81:Q81"/>
    <mergeCell ref="R81:S81"/>
    <mergeCell ref="T81:U81"/>
    <mergeCell ref="V81:W81"/>
    <mergeCell ref="X81:Y81"/>
    <mergeCell ref="Z81:AA81"/>
    <mergeCell ref="B81:E81"/>
    <mergeCell ref="F81:G81"/>
    <mergeCell ref="H81:I81"/>
    <mergeCell ref="J81:K81"/>
    <mergeCell ref="L81:M81"/>
    <mergeCell ref="N81:O81"/>
    <mergeCell ref="JH80:JI80"/>
    <mergeCell ref="JJ80:JK80"/>
    <mergeCell ref="JL80:JM80"/>
    <mergeCell ref="JN80:JO80"/>
    <mergeCell ref="JP80:JQ80"/>
    <mergeCell ref="HL80:HM80"/>
    <mergeCell ref="HN80:HO80"/>
    <mergeCell ref="HP80:HQ80"/>
    <mergeCell ref="HR80:HS80"/>
    <mergeCell ref="HT80:HU80"/>
    <mergeCell ref="HV80:HW80"/>
    <mergeCell ref="GZ80:HA80"/>
    <mergeCell ref="HB80:HC80"/>
    <mergeCell ref="HD80:HE80"/>
    <mergeCell ref="HF80:HG80"/>
    <mergeCell ref="HH80:HI80"/>
    <mergeCell ref="HJ80:HK80"/>
    <mergeCell ref="GN80:GO80"/>
    <mergeCell ref="GP80:GQ80"/>
    <mergeCell ref="GR80:GS80"/>
    <mergeCell ref="BH81:BI81"/>
    <mergeCell ref="BJ81:BK81"/>
    <mergeCell ref="BL81:BM81"/>
    <mergeCell ref="BN81:BO81"/>
    <mergeCell ref="BP81:BQ81"/>
    <mergeCell ref="BR81:BS81"/>
    <mergeCell ref="AV81:AW81"/>
    <mergeCell ref="AX81:AY81"/>
    <mergeCell ref="AZ81:BA81"/>
    <mergeCell ref="BB81:BC81"/>
    <mergeCell ref="BD81:BE81"/>
    <mergeCell ref="BF81:BG81"/>
    <mergeCell ref="AB81:AC81"/>
    <mergeCell ref="AD81:AE81"/>
    <mergeCell ref="AF81:AG81"/>
    <mergeCell ref="AH81:AI81"/>
    <mergeCell ref="AR81:AS81"/>
    <mergeCell ref="AT81:AU81"/>
    <mergeCell ref="CR81:CS81"/>
    <mergeCell ref="CT81:CU81"/>
    <mergeCell ref="CV81:CW81"/>
    <mergeCell ref="CX81:CY81"/>
    <mergeCell ref="CZ81:DA81"/>
    <mergeCell ref="DB81:DC81"/>
    <mergeCell ref="CF81:CG81"/>
    <mergeCell ref="CH81:CI81"/>
    <mergeCell ref="CJ81:CK81"/>
    <mergeCell ref="CL81:CM81"/>
    <mergeCell ref="CN81:CO81"/>
    <mergeCell ref="CP81:CQ81"/>
    <mergeCell ref="BT81:BU81"/>
    <mergeCell ref="BV81:BW81"/>
    <mergeCell ref="BX81:BY81"/>
    <mergeCell ref="BZ81:CA81"/>
    <mergeCell ref="CB81:CC81"/>
    <mergeCell ref="CD81:CE81"/>
    <mergeCell ref="EB81:EC81"/>
    <mergeCell ref="ED81:EE81"/>
    <mergeCell ref="EF81:EG81"/>
    <mergeCell ref="EH81:EI81"/>
    <mergeCell ref="EJ81:EK81"/>
    <mergeCell ref="EL81:EM81"/>
    <mergeCell ref="DP81:DQ81"/>
    <mergeCell ref="DR81:DS81"/>
    <mergeCell ref="DT81:DU81"/>
    <mergeCell ref="DV81:DW81"/>
    <mergeCell ref="DX81:DY81"/>
    <mergeCell ref="DZ81:EA81"/>
    <mergeCell ref="DD81:DE81"/>
    <mergeCell ref="DF81:DG81"/>
    <mergeCell ref="DH81:DI81"/>
    <mergeCell ref="DJ81:DK81"/>
    <mergeCell ref="DL81:DM81"/>
    <mergeCell ref="DN81:DO81"/>
    <mergeCell ref="FL81:FM81"/>
    <mergeCell ref="FN81:FO81"/>
    <mergeCell ref="FP81:FQ81"/>
    <mergeCell ref="FR81:FS81"/>
    <mergeCell ref="FT81:FU81"/>
    <mergeCell ref="FV81:FW81"/>
    <mergeCell ref="EZ81:FA81"/>
    <mergeCell ref="FB81:FC81"/>
    <mergeCell ref="FD81:FE81"/>
    <mergeCell ref="FF81:FG81"/>
    <mergeCell ref="FH81:FI81"/>
    <mergeCell ref="FJ81:FK81"/>
    <mergeCell ref="EN81:EO81"/>
    <mergeCell ref="EP81:EQ81"/>
    <mergeCell ref="ER81:ES81"/>
    <mergeCell ref="ET81:EU81"/>
    <mergeCell ref="EV81:EW81"/>
    <mergeCell ref="EX81:EY81"/>
    <mergeCell ref="GV81:GW81"/>
    <mergeCell ref="GX81:GY81"/>
    <mergeCell ref="GZ81:HA81"/>
    <mergeCell ref="HB81:HC81"/>
    <mergeCell ref="HD81:HE81"/>
    <mergeCell ref="HF81:HG81"/>
    <mergeCell ref="GJ81:GK81"/>
    <mergeCell ref="GL81:GM81"/>
    <mergeCell ref="GN81:GO81"/>
    <mergeCell ref="GP81:GQ81"/>
    <mergeCell ref="GR81:GS81"/>
    <mergeCell ref="GT81:GU81"/>
    <mergeCell ref="FX81:FY81"/>
    <mergeCell ref="FZ81:GA81"/>
    <mergeCell ref="GB81:GC81"/>
    <mergeCell ref="GD81:GE81"/>
    <mergeCell ref="GF81:GG81"/>
    <mergeCell ref="GH81:GI81"/>
    <mergeCell ref="IZ81:JA81"/>
    <mergeCell ref="JB81:JC81"/>
    <mergeCell ref="IF81:IG81"/>
    <mergeCell ref="IH81:II81"/>
    <mergeCell ref="IJ81:IK81"/>
    <mergeCell ref="IL81:IM81"/>
    <mergeCell ref="IN81:IO81"/>
    <mergeCell ref="IP81:IQ81"/>
    <mergeCell ref="HT81:HU81"/>
    <mergeCell ref="HV81:HW81"/>
    <mergeCell ref="HX81:HY81"/>
    <mergeCell ref="HZ81:IA81"/>
    <mergeCell ref="IB81:IC81"/>
    <mergeCell ref="ID81:IE81"/>
    <mergeCell ref="HH81:HI81"/>
    <mergeCell ref="HJ81:HK81"/>
    <mergeCell ref="HL81:HM81"/>
    <mergeCell ref="HN81:HO81"/>
    <mergeCell ref="HP81:HQ81"/>
    <mergeCell ref="HR81:HS81"/>
    <mergeCell ref="AB88:AC88"/>
    <mergeCell ref="AD88:AE88"/>
    <mergeCell ref="AF88:AG88"/>
    <mergeCell ref="AH88:AI88"/>
    <mergeCell ref="AJ88:AK88"/>
    <mergeCell ref="AL88:AM88"/>
    <mergeCell ref="P88:Q88"/>
    <mergeCell ref="R88:S88"/>
    <mergeCell ref="T88:U88"/>
    <mergeCell ref="V88:W88"/>
    <mergeCell ref="X88:Y88"/>
    <mergeCell ref="Z88:AA88"/>
    <mergeCell ref="JP81:JQ81"/>
    <mergeCell ref="JR81:JS81"/>
    <mergeCell ref="B82:C82"/>
    <mergeCell ref="B83:C83"/>
    <mergeCell ref="B88:E88"/>
    <mergeCell ref="F88:G88"/>
    <mergeCell ref="H88:I88"/>
    <mergeCell ref="J88:K88"/>
    <mergeCell ref="L88:M88"/>
    <mergeCell ref="N88:O88"/>
    <mergeCell ref="JD81:JE81"/>
    <mergeCell ref="JF81:JG81"/>
    <mergeCell ref="JH81:JI81"/>
    <mergeCell ref="JJ81:JK81"/>
    <mergeCell ref="JL81:JM81"/>
    <mergeCell ref="JN81:JO81"/>
    <mergeCell ref="IR81:IS81"/>
    <mergeCell ref="IT81:IU81"/>
    <mergeCell ref="IV81:IW81"/>
    <mergeCell ref="IX81:IY81"/>
    <mergeCell ref="BL88:BM88"/>
    <mergeCell ref="BN88:BO88"/>
    <mergeCell ref="BP88:BQ88"/>
    <mergeCell ref="BR88:BS88"/>
    <mergeCell ref="BT88:BU88"/>
    <mergeCell ref="BV88:BW88"/>
    <mergeCell ref="AZ88:BA88"/>
    <mergeCell ref="BB88:BC88"/>
    <mergeCell ref="BD88:BE88"/>
    <mergeCell ref="BF88:BG88"/>
    <mergeCell ref="BH88:BI88"/>
    <mergeCell ref="BJ88:BK88"/>
    <mergeCell ref="AN88:AO88"/>
    <mergeCell ref="AP88:AQ88"/>
    <mergeCell ref="AR88:AS88"/>
    <mergeCell ref="AT88:AU88"/>
    <mergeCell ref="AV88:AW88"/>
    <mergeCell ref="AX88:AY88"/>
    <mergeCell ref="CV88:CW88"/>
    <mergeCell ref="CX88:CY88"/>
    <mergeCell ref="CZ88:DA88"/>
    <mergeCell ref="DB88:DC88"/>
    <mergeCell ref="DD88:DE88"/>
    <mergeCell ref="DF88:DG88"/>
    <mergeCell ref="CJ88:CK88"/>
    <mergeCell ref="CL88:CM88"/>
    <mergeCell ref="CN88:CO88"/>
    <mergeCell ref="CP88:CQ88"/>
    <mergeCell ref="CR88:CS88"/>
    <mergeCell ref="CT88:CU88"/>
    <mergeCell ref="BX88:BY88"/>
    <mergeCell ref="BZ88:CA88"/>
    <mergeCell ref="CB88:CC88"/>
    <mergeCell ref="CD88:CE88"/>
    <mergeCell ref="CF88:CG88"/>
    <mergeCell ref="CH88:CI88"/>
    <mergeCell ref="EF88:EG88"/>
    <mergeCell ref="EH88:EI88"/>
    <mergeCell ref="EJ88:EK88"/>
    <mergeCell ref="EL88:EM88"/>
    <mergeCell ref="EN88:EO88"/>
    <mergeCell ref="EP88:EQ88"/>
    <mergeCell ref="DT88:DU88"/>
    <mergeCell ref="DV88:DW88"/>
    <mergeCell ref="DX88:DY88"/>
    <mergeCell ref="DZ88:EA88"/>
    <mergeCell ref="EB88:EC88"/>
    <mergeCell ref="ED88:EE88"/>
    <mergeCell ref="DH88:DI88"/>
    <mergeCell ref="DJ88:DK88"/>
    <mergeCell ref="DL88:DM88"/>
    <mergeCell ref="DN88:DO88"/>
    <mergeCell ref="DP88:DQ88"/>
    <mergeCell ref="DR88:DS88"/>
    <mergeCell ref="FP88:FQ88"/>
    <mergeCell ref="FR88:FS88"/>
    <mergeCell ref="FT88:FU88"/>
    <mergeCell ref="FV88:FW88"/>
    <mergeCell ref="FX88:FY88"/>
    <mergeCell ref="FZ88:GA88"/>
    <mergeCell ref="FD88:FE88"/>
    <mergeCell ref="FF88:FG88"/>
    <mergeCell ref="FH88:FI88"/>
    <mergeCell ref="FJ88:FK88"/>
    <mergeCell ref="FL88:FM88"/>
    <mergeCell ref="FN88:FO88"/>
    <mergeCell ref="ER88:ES88"/>
    <mergeCell ref="ET88:EU88"/>
    <mergeCell ref="EV88:EW88"/>
    <mergeCell ref="EX88:EY88"/>
    <mergeCell ref="EZ88:FA88"/>
    <mergeCell ref="FB88:FC88"/>
    <mergeCell ref="HP88:HQ88"/>
    <mergeCell ref="HR88:HS88"/>
    <mergeCell ref="HT88:HU88"/>
    <mergeCell ref="HV88:HW88"/>
    <mergeCell ref="GZ88:HA88"/>
    <mergeCell ref="HB88:HC88"/>
    <mergeCell ref="HD88:HE88"/>
    <mergeCell ref="HF88:HG88"/>
    <mergeCell ref="HH88:HI88"/>
    <mergeCell ref="HJ88:HK88"/>
    <mergeCell ref="GN88:GO88"/>
    <mergeCell ref="GP88:GQ88"/>
    <mergeCell ref="GR88:GS88"/>
    <mergeCell ref="GT88:GU88"/>
    <mergeCell ref="GV88:GW88"/>
    <mergeCell ref="GX88:GY88"/>
    <mergeCell ref="GB88:GC88"/>
    <mergeCell ref="GD88:GE88"/>
    <mergeCell ref="GF88:GG88"/>
    <mergeCell ref="GH88:GI88"/>
    <mergeCell ref="GJ88:GK88"/>
    <mergeCell ref="GL88:GM88"/>
    <mergeCell ref="B89:E89"/>
    <mergeCell ref="F89:G89"/>
    <mergeCell ref="H89:I89"/>
    <mergeCell ref="J89:K89"/>
    <mergeCell ref="L89:M89"/>
    <mergeCell ref="N89:O89"/>
    <mergeCell ref="JH88:JI88"/>
    <mergeCell ref="JJ88:JK88"/>
    <mergeCell ref="JL88:JM88"/>
    <mergeCell ref="JN88:JO88"/>
    <mergeCell ref="JP88:JQ88"/>
    <mergeCell ref="JR88:JS88"/>
    <mergeCell ref="IV88:IW88"/>
    <mergeCell ref="IX88:IY88"/>
    <mergeCell ref="IZ88:JA88"/>
    <mergeCell ref="JB88:JC88"/>
    <mergeCell ref="JD88:JE88"/>
    <mergeCell ref="JF88:JG88"/>
    <mergeCell ref="IJ88:IK88"/>
    <mergeCell ref="IL88:IM88"/>
    <mergeCell ref="IN88:IO88"/>
    <mergeCell ref="IP88:IQ88"/>
    <mergeCell ref="IR88:IS88"/>
    <mergeCell ref="IT88:IU88"/>
    <mergeCell ref="HX88:HY88"/>
    <mergeCell ref="HZ88:IA88"/>
    <mergeCell ref="IB88:IC88"/>
    <mergeCell ref="ID88:IE88"/>
    <mergeCell ref="IF88:IG88"/>
    <mergeCell ref="IH88:II88"/>
    <mergeCell ref="HL88:HM88"/>
    <mergeCell ref="HN88:HO88"/>
    <mergeCell ref="AN89:AO89"/>
    <mergeCell ref="AP89:AQ89"/>
    <mergeCell ref="AR89:AS89"/>
    <mergeCell ref="AT89:AU89"/>
    <mergeCell ref="AV89:AW89"/>
    <mergeCell ref="AX89:AY89"/>
    <mergeCell ref="AB89:AC89"/>
    <mergeCell ref="AD89:AE89"/>
    <mergeCell ref="AF89:AG89"/>
    <mergeCell ref="AH89:AI89"/>
    <mergeCell ref="AJ89:AK89"/>
    <mergeCell ref="AL89:AM89"/>
    <mergeCell ref="P89:Q89"/>
    <mergeCell ref="R89:S89"/>
    <mergeCell ref="T89:U89"/>
    <mergeCell ref="V89:W89"/>
    <mergeCell ref="X89:Y89"/>
    <mergeCell ref="Z89:AA89"/>
    <mergeCell ref="CD89:CE89"/>
    <mergeCell ref="CF89:CG89"/>
    <mergeCell ref="CH89:CI89"/>
    <mergeCell ref="CJ89:CK89"/>
    <mergeCell ref="CL89:CM89"/>
    <mergeCell ref="CN89:CO89"/>
    <mergeCell ref="BR89:BS89"/>
    <mergeCell ref="BT89:BU89"/>
    <mergeCell ref="BV89:BW89"/>
    <mergeCell ref="BX89:BY89"/>
    <mergeCell ref="BZ89:CA89"/>
    <mergeCell ref="CB89:CC89"/>
    <mergeCell ref="AZ89:BA89"/>
    <mergeCell ref="BB89:BC89"/>
    <mergeCell ref="BD89:BE89"/>
    <mergeCell ref="BF89:BG89"/>
    <mergeCell ref="BN89:BO89"/>
    <mergeCell ref="BP89:BQ89"/>
    <mergeCell ref="DN89:DO89"/>
    <mergeCell ref="DP89:DQ89"/>
    <mergeCell ref="DR89:DS89"/>
    <mergeCell ref="DT89:DU89"/>
    <mergeCell ref="DV89:DW89"/>
    <mergeCell ref="DX89:DY89"/>
    <mergeCell ref="DB89:DC89"/>
    <mergeCell ref="DD89:DE89"/>
    <mergeCell ref="DF89:DG89"/>
    <mergeCell ref="DH89:DI89"/>
    <mergeCell ref="DJ89:DK89"/>
    <mergeCell ref="DL89:DM89"/>
    <mergeCell ref="CP89:CQ89"/>
    <mergeCell ref="CR89:CS89"/>
    <mergeCell ref="CT89:CU89"/>
    <mergeCell ref="CV89:CW89"/>
    <mergeCell ref="CX89:CY89"/>
    <mergeCell ref="CZ89:DA89"/>
    <mergeCell ref="EX89:EY89"/>
    <mergeCell ref="EZ89:FA89"/>
    <mergeCell ref="FB89:FC89"/>
    <mergeCell ref="FD89:FE89"/>
    <mergeCell ref="FF89:FG89"/>
    <mergeCell ref="FH89:FI89"/>
    <mergeCell ref="EL89:EM89"/>
    <mergeCell ref="EN89:EO89"/>
    <mergeCell ref="EP89:EQ89"/>
    <mergeCell ref="ER89:ES89"/>
    <mergeCell ref="ET89:EU89"/>
    <mergeCell ref="EV89:EW89"/>
    <mergeCell ref="DZ89:EA89"/>
    <mergeCell ref="EB89:EC89"/>
    <mergeCell ref="ED89:EE89"/>
    <mergeCell ref="EF89:EG89"/>
    <mergeCell ref="EH89:EI89"/>
    <mergeCell ref="EJ89:EK89"/>
    <mergeCell ref="GH89:GI89"/>
    <mergeCell ref="GJ89:GK89"/>
    <mergeCell ref="GL89:GM89"/>
    <mergeCell ref="GN89:GO89"/>
    <mergeCell ref="GP89:GQ89"/>
    <mergeCell ref="GR89:GS89"/>
    <mergeCell ref="FV89:FW89"/>
    <mergeCell ref="FX89:FY89"/>
    <mergeCell ref="FZ89:GA89"/>
    <mergeCell ref="GB89:GC89"/>
    <mergeCell ref="GD89:GE89"/>
    <mergeCell ref="GF89:GG89"/>
    <mergeCell ref="FJ89:FK89"/>
    <mergeCell ref="FL89:FM89"/>
    <mergeCell ref="FN89:FO89"/>
    <mergeCell ref="FP89:FQ89"/>
    <mergeCell ref="FR89:FS89"/>
    <mergeCell ref="FT89:FU89"/>
    <mergeCell ref="IL89:IM89"/>
    <mergeCell ref="IN89:IO89"/>
    <mergeCell ref="HR89:HS89"/>
    <mergeCell ref="HT89:HU89"/>
    <mergeCell ref="HV89:HW89"/>
    <mergeCell ref="HX89:HY89"/>
    <mergeCell ref="HZ89:IA89"/>
    <mergeCell ref="IB89:IC89"/>
    <mergeCell ref="HF89:HG89"/>
    <mergeCell ref="HH89:HI89"/>
    <mergeCell ref="HJ89:HK89"/>
    <mergeCell ref="HL89:HM89"/>
    <mergeCell ref="HN89:HO89"/>
    <mergeCell ref="HP89:HQ89"/>
    <mergeCell ref="GT89:GU89"/>
    <mergeCell ref="GV89:GW89"/>
    <mergeCell ref="GX89:GY89"/>
    <mergeCell ref="GZ89:HA89"/>
    <mergeCell ref="HB89:HC89"/>
    <mergeCell ref="HD89:HE89"/>
    <mergeCell ref="R90:S90"/>
    <mergeCell ref="T90:U90"/>
    <mergeCell ref="V90:W90"/>
    <mergeCell ref="X90:Y90"/>
    <mergeCell ref="Z90:AA90"/>
    <mergeCell ref="AB90:AC90"/>
    <mergeCell ref="JN89:JO89"/>
    <mergeCell ref="JP89:JQ89"/>
    <mergeCell ref="JR89:JS89"/>
    <mergeCell ref="B90:E90"/>
    <mergeCell ref="F90:G90"/>
    <mergeCell ref="H90:I90"/>
    <mergeCell ref="J90:K90"/>
    <mergeCell ref="L90:M90"/>
    <mergeCell ref="N90:O90"/>
    <mergeCell ref="P90:Q90"/>
    <mergeCell ref="JB89:JC89"/>
    <mergeCell ref="JD89:JE89"/>
    <mergeCell ref="JF89:JG89"/>
    <mergeCell ref="JH89:JI89"/>
    <mergeCell ref="JJ89:JK89"/>
    <mergeCell ref="JL89:JM89"/>
    <mergeCell ref="IP89:IQ89"/>
    <mergeCell ref="IR89:IS89"/>
    <mergeCell ref="IT89:IU89"/>
    <mergeCell ref="IV89:IW89"/>
    <mergeCell ref="IX89:IY89"/>
    <mergeCell ref="IZ89:JA89"/>
    <mergeCell ref="ID89:IE89"/>
    <mergeCell ref="IF89:IG89"/>
    <mergeCell ref="IH89:II89"/>
    <mergeCell ref="IJ89:IK89"/>
    <mergeCell ref="BB90:BC90"/>
    <mergeCell ref="BD90:BE90"/>
    <mergeCell ref="BF90:BG90"/>
    <mergeCell ref="BH90:BI90"/>
    <mergeCell ref="BJ90:BK90"/>
    <mergeCell ref="BL90:BM90"/>
    <mergeCell ref="AP90:AQ90"/>
    <mergeCell ref="AR90:AS90"/>
    <mergeCell ref="AT90:AU90"/>
    <mergeCell ref="AV90:AW90"/>
    <mergeCell ref="AX90:AY90"/>
    <mergeCell ref="AZ90:BA90"/>
    <mergeCell ref="AD90:AE90"/>
    <mergeCell ref="AF90:AG90"/>
    <mergeCell ref="AH90:AI90"/>
    <mergeCell ref="AJ90:AK90"/>
    <mergeCell ref="AL90:AM90"/>
    <mergeCell ref="AN90:AO90"/>
    <mergeCell ref="CL90:CM90"/>
    <mergeCell ref="CN90:CO90"/>
    <mergeCell ref="CP90:CQ90"/>
    <mergeCell ref="CR90:CS90"/>
    <mergeCell ref="CT90:CU90"/>
    <mergeCell ref="CV90:CW90"/>
    <mergeCell ref="BZ90:CA90"/>
    <mergeCell ref="CB90:CC90"/>
    <mergeCell ref="CD90:CE90"/>
    <mergeCell ref="CF90:CG90"/>
    <mergeCell ref="CH90:CI90"/>
    <mergeCell ref="CJ90:CK90"/>
    <mergeCell ref="BN90:BO90"/>
    <mergeCell ref="BP90:BQ90"/>
    <mergeCell ref="BR90:BS90"/>
    <mergeCell ref="BT90:BU90"/>
    <mergeCell ref="BV90:BW90"/>
    <mergeCell ref="BX90:BY90"/>
    <mergeCell ref="DV90:DW90"/>
    <mergeCell ref="DX90:DY90"/>
    <mergeCell ref="DZ90:EA90"/>
    <mergeCell ref="EB90:EC90"/>
    <mergeCell ref="ED90:EE90"/>
    <mergeCell ref="EF90:EG90"/>
    <mergeCell ref="DJ90:DK90"/>
    <mergeCell ref="DL90:DM90"/>
    <mergeCell ref="DN90:DO90"/>
    <mergeCell ref="DP90:DQ90"/>
    <mergeCell ref="DR90:DS90"/>
    <mergeCell ref="DT90:DU90"/>
    <mergeCell ref="CX90:CY90"/>
    <mergeCell ref="CZ90:DA90"/>
    <mergeCell ref="DB90:DC90"/>
    <mergeCell ref="DD90:DE90"/>
    <mergeCell ref="DF90:DG90"/>
    <mergeCell ref="DH90:DI90"/>
    <mergeCell ref="FF90:FG90"/>
    <mergeCell ref="FH90:FI90"/>
    <mergeCell ref="FJ90:FK90"/>
    <mergeCell ref="FL90:FM90"/>
    <mergeCell ref="FN90:FO90"/>
    <mergeCell ref="FP90:FQ90"/>
    <mergeCell ref="ET90:EU90"/>
    <mergeCell ref="EV90:EW90"/>
    <mergeCell ref="EX90:EY90"/>
    <mergeCell ref="EZ90:FA90"/>
    <mergeCell ref="FB90:FC90"/>
    <mergeCell ref="FD90:FE90"/>
    <mergeCell ref="EH90:EI90"/>
    <mergeCell ref="EJ90:EK90"/>
    <mergeCell ref="EL90:EM90"/>
    <mergeCell ref="EN90:EO90"/>
    <mergeCell ref="EP90:EQ90"/>
    <mergeCell ref="ER90:ES90"/>
    <mergeCell ref="HF90:HG90"/>
    <mergeCell ref="HH90:HI90"/>
    <mergeCell ref="HJ90:HK90"/>
    <mergeCell ref="HL90:HM90"/>
    <mergeCell ref="GP90:GQ90"/>
    <mergeCell ref="GR90:GS90"/>
    <mergeCell ref="GT90:GU90"/>
    <mergeCell ref="GV90:GW90"/>
    <mergeCell ref="GX90:GY90"/>
    <mergeCell ref="GZ90:HA90"/>
    <mergeCell ref="GD90:GE90"/>
    <mergeCell ref="GF90:GG90"/>
    <mergeCell ref="GH90:GI90"/>
    <mergeCell ref="GJ90:GK90"/>
    <mergeCell ref="GL90:GM90"/>
    <mergeCell ref="GN90:GO90"/>
    <mergeCell ref="FR90:FS90"/>
    <mergeCell ref="FT90:FU90"/>
    <mergeCell ref="FV90:FW90"/>
    <mergeCell ref="FX90:FY90"/>
    <mergeCell ref="FZ90:GA90"/>
    <mergeCell ref="GB90:GC90"/>
    <mergeCell ref="JJ90:JK90"/>
    <mergeCell ref="JL90:JM90"/>
    <mergeCell ref="JN90:JO90"/>
    <mergeCell ref="JP90:JQ90"/>
    <mergeCell ref="JR90:JS90"/>
    <mergeCell ref="B91:C91"/>
    <mergeCell ref="IX90:IY90"/>
    <mergeCell ref="IZ90:JA90"/>
    <mergeCell ref="JB90:JC90"/>
    <mergeCell ref="JD90:JE90"/>
    <mergeCell ref="JF90:JG90"/>
    <mergeCell ref="JH90:JI90"/>
    <mergeCell ref="IL90:IM90"/>
    <mergeCell ref="IN90:IO90"/>
    <mergeCell ref="IP90:IQ90"/>
    <mergeCell ref="IR90:IS90"/>
    <mergeCell ref="IT90:IU90"/>
    <mergeCell ref="IV90:IW90"/>
    <mergeCell ref="HZ90:IA90"/>
    <mergeCell ref="IB90:IC90"/>
    <mergeCell ref="ID90:IE90"/>
    <mergeCell ref="IF90:IG90"/>
    <mergeCell ref="IH90:II90"/>
    <mergeCell ref="IJ90:IK90"/>
    <mergeCell ref="HN90:HO90"/>
    <mergeCell ref="HP90:HQ90"/>
    <mergeCell ref="HR90:HS90"/>
    <mergeCell ref="HT90:HU90"/>
    <mergeCell ref="HV90:HW90"/>
    <mergeCell ref="HX90:HY90"/>
    <mergeCell ref="HB90:HC90"/>
    <mergeCell ref="HD90:HE90"/>
    <mergeCell ref="Z97:AA97"/>
    <mergeCell ref="AB97:AC97"/>
    <mergeCell ref="AD97:AE97"/>
    <mergeCell ref="AF97:AG97"/>
    <mergeCell ref="AH97:AI97"/>
    <mergeCell ref="AJ97:AK97"/>
    <mergeCell ref="N97:O97"/>
    <mergeCell ref="P97:Q97"/>
    <mergeCell ref="R97:S97"/>
    <mergeCell ref="T97:U97"/>
    <mergeCell ref="V97:W97"/>
    <mergeCell ref="X97:Y97"/>
    <mergeCell ref="B92:C92"/>
    <mergeCell ref="B97:E97"/>
    <mergeCell ref="F97:G97"/>
    <mergeCell ref="H97:I97"/>
    <mergeCell ref="J97:K97"/>
    <mergeCell ref="L97:M97"/>
    <mergeCell ref="BJ97:BK97"/>
    <mergeCell ref="BL97:BM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AL97:AM97"/>
    <mergeCell ref="AN97:AO97"/>
    <mergeCell ref="AP97:AQ97"/>
    <mergeCell ref="AR97:AS97"/>
    <mergeCell ref="AT97:AU97"/>
    <mergeCell ref="AV97:AW97"/>
    <mergeCell ref="CT97:CU97"/>
    <mergeCell ref="CV97:CW97"/>
    <mergeCell ref="CX97:CY97"/>
    <mergeCell ref="CZ97:DA97"/>
    <mergeCell ref="DB97:DC97"/>
    <mergeCell ref="DD97:DE97"/>
    <mergeCell ref="CH97:CI97"/>
    <mergeCell ref="CJ97:CK97"/>
    <mergeCell ref="CL97:CM97"/>
    <mergeCell ref="CN97:CO97"/>
    <mergeCell ref="CP97:CQ97"/>
    <mergeCell ref="CR97:CS97"/>
    <mergeCell ref="BV97:BW97"/>
    <mergeCell ref="BX97:BY97"/>
    <mergeCell ref="BZ97:CA97"/>
    <mergeCell ref="CB97:CC97"/>
    <mergeCell ref="CD97:CE97"/>
    <mergeCell ref="CF97:CG97"/>
    <mergeCell ref="ED97:EE97"/>
    <mergeCell ref="EF97:EG97"/>
    <mergeCell ref="EH97:EI97"/>
    <mergeCell ref="EJ97:EK97"/>
    <mergeCell ref="EL97:EM97"/>
    <mergeCell ref="EN97:EO97"/>
    <mergeCell ref="DR97:DS97"/>
    <mergeCell ref="DT97:DU97"/>
    <mergeCell ref="DV97:DW97"/>
    <mergeCell ref="DX97:DY97"/>
    <mergeCell ref="DZ97:EA97"/>
    <mergeCell ref="EB97:EC97"/>
    <mergeCell ref="DF97:DG97"/>
    <mergeCell ref="DH97:DI97"/>
    <mergeCell ref="DJ97:DK97"/>
    <mergeCell ref="DL97:DM97"/>
    <mergeCell ref="DN97:DO97"/>
    <mergeCell ref="DP97:DQ97"/>
    <mergeCell ref="FN97:FO97"/>
    <mergeCell ref="FP97:FQ97"/>
    <mergeCell ref="FR97:FS97"/>
    <mergeCell ref="FT97:FU97"/>
    <mergeCell ref="FV97:FW97"/>
    <mergeCell ref="FX97:FY97"/>
    <mergeCell ref="FB97:FC97"/>
    <mergeCell ref="FD97:FE97"/>
    <mergeCell ref="FF97:FG97"/>
    <mergeCell ref="FH97:FI97"/>
    <mergeCell ref="FJ97:FK97"/>
    <mergeCell ref="FL97:FM97"/>
    <mergeCell ref="EP97:EQ97"/>
    <mergeCell ref="ER97:ES97"/>
    <mergeCell ref="ET97:EU97"/>
    <mergeCell ref="EV97:EW97"/>
    <mergeCell ref="EX97:EY97"/>
    <mergeCell ref="EZ97:FA97"/>
    <mergeCell ref="HR97:HS97"/>
    <mergeCell ref="HT97:HU97"/>
    <mergeCell ref="GX97:GY97"/>
    <mergeCell ref="GZ97:HA97"/>
    <mergeCell ref="HB97:HC97"/>
    <mergeCell ref="HD97:HE97"/>
    <mergeCell ref="HF97:HG97"/>
    <mergeCell ref="HH97:HI97"/>
    <mergeCell ref="GL97:GM97"/>
    <mergeCell ref="GN97:GO97"/>
    <mergeCell ref="GP97:GQ97"/>
    <mergeCell ref="GR97:GS97"/>
    <mergeCell ref="GT97:GU97"/>
    <mergeCell ref="GV97:GW97"/>
    <mergeCell ref="FZ97:GA97"/>
    <mergeCell ref="GB97:GC97"/>
    <mergeCell ref="GD97:GE97"/>
    <mergeCell ref="GF97:GG97"/>
    <mergeCell ref="GH97:GI97"/>
    <mergeCell ref="GJ97:GK97"/>
    <mergeCell ref="JF97:JG97"/>
    <mergeCell ref="B98:E98"/>
    <mergeCell ref="F98:G98"/>
    <mergeCell ref="H98:I98"/>
    <mergeCell ref="J98:K98"/>
    <mergeCell ref="L98:M98"/>
    <mergeCell ref="N98:O98"/>
    <mergeCell ref="P98:Q98"/>
    <mergeCell ref="R98:S98"/>
    <mergeCell ref="T98:U98"/>
    <mergeCell ref="IT97:IU97"/>
    <mergeCell ref="IV97:IW97"/>
    <mergeCell ref="IX97:IY97"/>
    <mergeCell ref="IZ97:JA97"/>
    <mergeCell ref="JB97:JC97"/>
    <mergeCell ref="JD97:JE97"/>
    <mergeCell ref="IH97:II97"/>
    <mergeCell ref="IJ97:IK97"/>
    <mergeCell ref="IL97:IM97"/>
    <mergeCell ref="IN97:IO97"/>
    <mergeCell ref="IP97:IQ97"/>
    <mergeCell ref="IR97:IS97"/>
    <mergeCell ref="HV97:HW97"/>
    <mergeCell ref="HX97:HY97"/>
    <mergeCell ref="HZ97:IA97"/>
    <mergeCell ref="IB97:IC97"/>
    <mergeCell ref="ID97:IE97"/>
    <mergeCell ref="IF97:IG97"/>
    <mergeCell ref="HJ97:HK97"/>
    <mergeCell ref="HL97:HM97"/>
    <mergeCell ref="HN97:HO97"/>
    <mergeCell ref="HP97:HQ97"/>
    <mergeCell ref="AT98:AU98"/>
    <mergeCell ref="AV98:AW98"/>
    <mergeCell ref="AX98:AY98"/>
    <mergeCell ref="AZ98:BA98"/>
    <mergeCell ref="BB98:BC98"/>
    <mergeCell ref="BD98:BE98"/>
    <mergeCell ref="AH98:AI98"/>
    <mergeCell ref="AJ98:AK98"/>
    <mergeCell ref="AL98:AM98"/>
    <mergeCell ref="AN98:AO98"/>
    <mergeCell ref="AP98:AQ98"/>
    <mergeCell ref="AR98:AS98"/>
    <mergeCell ref="V98:W98"/>
    <mergeCell ref="X98:Y98"/>
    <mergeCell ref="Z98:AA98"/>
    <mergeCell ref="AB98:AC98"/>
    <mergeCell ref="AD98:AE98"/>
    <mergeCell ref="AF98:AG98"/>
    <mergeCell ref="CD98:CE98"/>
    <mergeCell ref="CF98:CG98"/>
    <mergeCell ref="CH98:CI98"/>
    <mergeCell ref="CJ98:CK98"/>
    <mergeCell ref="CL98:CM98"/>
    <mergeCell ref="CN98:CO98"/>
    <mergeCell ref="BR98:BS98"/>
    <mergeCell ref="BT98:BU98"/>
    <mergeCell ref="BV98:BW98"/>
    <mergeCell ref="BX98:BY98"/>
    <mergeCell ref="BZ98:CA98"/>
    <mergeCell ref="CB98:CC98"/>
    <mergeCell ref="BF98:BG98"/>
    <mergeCell ref="BH98:BI98"/>
    <mergeCell ref="BJ98:BK98"/>
    <mergeCell ref="BL98:BM98"/>
    <mergeCell ref="BN98:BO98"/>
    <mergeCell ref="BP98:BQ98"/>
    <mergeCell ref="DN98:DO98"/>
    <mergeCell ref="DP98:DQ98"/>
    <mergeCell ref="DR98:DS98"/>
    <mergeCell ref="DT98:DU98"/>
    <mergeCell ref="DV98:DW98"/>
    <mergeCell ref="DX98:DY98"/>
    <mergeCell ref="DB98:DC98"/>
    <mergeCell ref="DD98:DE98"/>
    <mergeCell ref="DF98:DG98"/>
    <mergeCell ref="DH98:DI98"/>
    <mergeCell ref="DJ98:DK98"/>
    <mergeCell ref="DL98:DM98"/>
    <mergeCell ref="CP98:CQ98"/>
    <mergeCell ref="CR98:CS98"/>
    <mergeCell ref="CT98:CU98"/>
    <mergeCell ref="CV98:CW98"/>
    <mergeCell ref="CX98:CY98"/>
    <mergeCell ref="CZ98:DA98"/>
    <mergeCell ref="EX98:EY98"/>
    <mergeCell ref="EZ98:FA98"/>
    <mergeCell ref="FB98:FC98"/>
    <mergeCell ref="FD98:FE98"/>
    <mergeCell ref="FF98:FG98"/>
    <mergeCell ref="FH98:FI98"/>
    <mergeCell ref="EL98:EM98"/>
    <mergeCell ref="EN98:EO98"/>
    <mergeCell ref="EP98:EQ98"/>
    <mergeCell ref="ER98:ES98"/>
    <mergeCell ref="ET98:EU98"/>
    <mergeCell ref="EV98:EW98"/>
    <mergeCell ref="DZ98:EA98"/>
    <mergeCell ref="EB98:EC98"/>
    <mergeCell ref="ED98:EE98"/>
    <mergeCell ref="EF98:EG98"/>
    <mergeCell ref="EH98:EI98"/>
    <mergeCell ref="EJ98:EK98"/>
    <mergeCell ref="GH98:GI98"/>
    <mergeCell ref="GJ98:GK98"/>
    <mergeCell ref="GL98:GM98"/>
    <mergeCell ref="GN98:GO98"/>
    <mergeCell ref="GP98:GQ98"/>
    <mergeCell ref="GR98:GS98"/>
    <mergeCell ref="FV98:FW98"/>
    <mergeCell ref="FX98:FY98"/>
    <mergeCell ref="FZ98:GA98"/>
    <mergeCell ref="GB98:GC98"/>
    <mergeCell ref="GD98:GE98"/>
    <mergeCell ref="GF98:GG98"/>
    <mergeCell ref="FJ98:FK98"/>
    <mergeCell ref="FL98:FM98"/>
    <mergeCell ref="FN98:FO98"/>
    <mergeCell ref="FP98:FQ98"/>
    <mergeCell ref="FR98:FS98"/>
    <mergeCell ref="FT98:FU98"/>
    <mergeCell ref="IL98:IM98"/>
    <mergeCell ref="IN98:IO98"/>
    <mergeCell ref="HR98:HS98"/>
    <mergeCell ref="HT98:HU98"/>
    <mergeCell ref="HV98:HW98"/>
    <mergeCell ref="HX98:HY98"/>
    <mergeCell ref="HZ98:IA98"/>
    <mergeCell ref="IB98:IC98"/>
    <mergeCell ref="HF98:HG98"/>
    <mergeCell ref="HH98:HI98"/>
    <mergeCell ref="HJ98:HK98"/>
    <mergeCell ref="HL98:HM98"/>
    <mergeCell ref="HN98:HO98"/>
    <mergeCell ref="HP98:HQ98"/>
    <mergeCell ref="GT98:GU98"/>
    <mergeCell ref="GV98:GW98"/>
    <mergeCell ref="GX98:GY98"/>
    <mergeCell ref="GZ98:HA98"/>
    <mergeCell ref="HB98:HC98"/>
    <mergeCell ref="HD98:HE98"/>
    <mergeCell ref="AD99:AE99"/>
    <mergeCell ref="AF99:AG99"/>
    <mergeCell ref="AH99:AI99"/>
    <mergeCell ref="AJ99:AK99"/>
    <mergeCell ref="AL99:AM99"/>
    <mergeCell ref="AN99:AO99"/>
    <mergeCell ref="R99:S99"/>
    <mergeCell ref="T99:U99"/>
    <mergeCell ref="V99:W99"/>
    <mergeCell ref="X99:Y99"/>
    <mergeCell ref="Z99:AA99"/>
    <mergeCell ref="AB99:AC99"/>
    <mergeCell ref="JB98:JC98"/>
    <mergeCell ref="JD98:JE98"/>
    <mergeCell ref="JF98:JG98"/>
    <mergeCell ref="B99:E99"/>
    <mergeCell ref="F99:G99"/>
    <mergeCell ref="H99:I99"/>
    <mergeCell ref="J99:K99"/>
    <mergeCell ref="L99:M99"/>
    <mergeCell ref="N99:O99"/>
    <mergeCell ref="P99:Q99"/>
    <mergeCell ref="IP98:IQ98"/>
    <mergeCell ref="IR98:IS98"/>
    <mergeCell ref="IT98:IU98"/>
    <mergeCell ref="IV98:IW98"/>
    <mergeCell ref="IX98:IY98"/>
    <mergeCell ref="IZ98:JA98"/>
    <mergeCell ref="ID98:IE98"/>
    <mergeCell ref="IF98:IG98"/>
    <mergeCell ref="IH98:II98"/>
    <mergeCell ref="IJ98:IK98"/>
    <mergeCell ref="BN99:BO99"/>
    <mergeCell ref="BP99:BQ99"/>
    <mergeCell ref="BR99:BS99"/>
    <mergeCell ref="BT99:BU99"/>
    <mergeCell ref="BV99:BW99"/>
    <mergeCell ref="BX99:BY99"/>
    <mergeCell ref="BB99:BC99"/>
    <mergeCell ref="BD99:BE99"/>
    <mergeCell ref="BF99:BG99"/>
    <mergeCell ref="BH99:BI99"/>
    <mergeCell ref="BJ99:BK99"/>
    <mergeCell ref="BL99:BM99"/>
    <mergeCell ref="AP99:AQ99"/>
    <mergeCell ref="AR99:AS99"/>
    <mergeCell ref="AT99:AU99"/>
    <mergeCell ref="AV99:AW99"/>
    <mergeCell ref="AX99:AY99"/>
    <mergeCell ref="AZ99:BA99"/>
    <mergeCell ref="CX99:CY99"/>
    <mergeCell ref="CZ99:DA99"/>
    <mergeCell ref="DB99:DC99"/>
    <mergeCell ref="DD99:DE99"/>
    <mergeCell ref="DF99:DG99"/>
    <mergeCell ref="DH99:DI99"/>
    <mergeCell ref="CL99:CM99"/>
    <mergeCell ref="CN99:CO99"/>
    <mergeCell ref="CP99:CQ99"/>
    <mergeCell ref="CR99:CS99"/>
    <mergeCell ref="CT99:CU99"/>
    <mergeCell ref="CV99:CW99"/>
    <mergeCell ref="BZ99:CA99"/>
    <mergeCell ref="CB99:CC99"/>
    <mergeCell ref="CD99:CE99"/>
    <mergeCell ref="CF99:CG99"/>
    <mergeCell ref="CH99:CI99"/>
    <mergeCell ref="CJ99:CK99"/>
    <mergeCell ref="EH99:EI99"/>
    <mergeCell ref="EJ99:EK99"/>
    <mergeCell ref="EL99:EM99"/>
    <mergeCell ref="EN99:EO99"/>
    <mergeCell ref="EP99:EQ99"/>
    <mergeCell ref="ER99:ES99"/>
    <mergeCell ref="DV99:DW99"/>
    <mergeCell ref="DX99:DY99"/>
    <mergeCell ref="DZ99:EA99"/>
    <mergeCell ref="EB99:EC99"/>
    <mergeCell ref="ED99:EE99"/>
    <mergeCell ref="EF99:EG99"/>
    <mergeCell ref="DJ99:DK99"/>
    <mergeCell ref="DL99:DM99"/>
    <mergeCell ref="DN99:DO99"/>
    <mergeCell ref="DP99:DQ99"/>
    <mergeCell ref="DR99:DS99"/>
    <mergeCell ref="DT99:DU99"/>
    <mergeCell ref="FR99:FS99"/>
    <mergeCell ref="FT99:FU99"/>
    <mergeCell ref="FV99:FW99"/>
    <mergeCell ref="FX99:FY99"/>
    <mergeCell ref="FZ99:GA99"/>
    <mergeCell ref="GB99:GC99"/>
    <mergeCell ref="FF99:FG99"/>
    <mergeCell ref="FH99:FI99"/>
    <mergeCell ref="FJ99:FK99"/>
    <mergeCell ref="FL99:FM99"/>
    <mergeCell ref="FN99:FO99"/>
    <mergeCell ref="FP99:FQ99"/>
    <mergeCell ref="ET99:EU99"/>
    <mergeCell ref="EV99:EW99"/>
    <mergeCell ref="EX99:EY99"/>
    <mergeCell ref="EZ99:FA99"/>
    <mergeCell ref="FB99:FC99"/>
    <mergeCell ref="FD99:FE99"/>
    <mergeCell ref="HV99:HW99"/>
    <mergeCell ref="HX99:HY99"/>
    <mergeCell ref="HB99:HC99"/>
    <mergeCell ref="HD99:HE99"/>
    <mergeCell ref="HF99:HG99"/>
    <mergeCell ref="HH99:HI99"/>
    <mergeCell ref="HJ99:HK99"/>
    <mergeCell ref="HL99:HM99"/>
    <mergeCell ref="GP99:GQ99"/>
    <mergeCell ref="GR99:GS99"/>
    <mergeCell ref="GT99:GU99"/>
    <mergeCell ref="GV99:GW99"/>
    <mergeCell ref="GX99:GY99"/>
    <mergeCell ref="GZ99:HA99"/>
    <mergeCell ref="GD99:GE99"/>
    <mergeCell ref="GF99:GG99"/>
    <mergeCell ref="GH99:GI99"/>
    <mergeCell ref="GJ99:GK99"/>
    <mergeCell ref="GL99:GM99"/>
    <mergeCell ref="GN99:GO99"/>
    <mergeCell ref="N100:O100"/>
    <mergeCell ref="P100:Q100"/>
    <mergeCell ref="R100:S100"/>
    <mergeCell ref="T100:U100"/>
    <mergeCell ref="V100:W100"/>
    <mergeCell ref="X100:Y100"/>
    <mergeCell ref="IX99:IY99"/>
    <mergeCell ref="IZ99:JA99"/>
    <mergeCell ref="JB99:JC99"/>
    <mergeCell ref="JD99:JE99"/>
    <mergeCell ref="JF99:JG99"/>
    <mergeCell ref="B100:E100"/>
    <mergeCell ref="F100:G100"/>
    <mergeCell ref="H100:I100"/>
    <mergeCell ref="J100:K100"/>
    <mergeCell ref="L100:M100"/>
    <mergeCell ref="IL99:IM99"/>
    <mergeCell ref="IN99:IO99"/>
    <mergeCell ref="IP99:IQ99"/>
    <mergeCell ref="IR99:IS99"/>
    <mergeCell ref="IT99:IU99"/>
    <mergeCell ref="IV99:IW99"/>
    <mergeCell ref="HZ99:IA99"/>
    <mergeCell ref="IB99:IC99"/>
    <mergeCell ref="ID99:IE99"/>
    <mergeCell ref="IF99:IG99"/>
    <mergeCell ref="IH99:II99"/>
    <mergeCell ref="IJ99:IK99"/>
    <mergeCell ref="HN99:HO99"/>
    <mergeCell ref="HP99:HQ99"/>
    <mergeCell ref="HR99:HS99"/>
    <mergeCell ref="HT99:HU99"/>
    <mergeCell ref="AX100:AY100"/>
    <mergeCell ref="AZ100:BA100"/>
    <mergeCell ref="BB100:BC100"/>
    <mergeCell ref="BD100:BE100"/>
    <mergeCell ref="BF100:BG100"/>
    <mergeCell ref="BH100:BI100"/>
    <mergeCell ref="AL100:AM100"/>
    <mergeCell ref="AN100:AO100"/>
    <mergeCell ref="AP100:AQ100"/>
    <mergeCell ref="AR100:AS100"/>
    <mergeCell ref="AT100:AU100"/>
    <mergeCell ref="AV100:AW100"/>
    <mergeCell ref="Z100:AA100"/>
    <mergeCell ref="AB100:AC100"/>
    <mergeCell ref="AD100:AE100"/>
    <mergeCell ref="AF100:AG100"/>
    <mergeCell ref="AH100:AI100"/>
    <mergeCell ref="AJ100:AK100"/>
    <mergeCell ref="CH100:CI100"/>
    <mergeCell ref="CJ100:CK100"/>
    <mergeCell ref="CL100:CM100"/>
    <mergeCell ref="CN100:CO100"/>
    <mergeCell ref="CP100:CQ100"/>
    <mergeCell ref="CR100:CS100"/>
    <mergeCell ref="BV100:BW100"/>
    <mergeCell ref="BX100:BY100"/>
    <mergeCell ref="BZ100:CA100"/>
    <mergeCell ref="CB100:CC100"/>
    <mergeCell ref="CD100:CE100"/>
    <mergeCell ref="CF100:CG100"/>
    <mergeCell ref="BJ100:BK100"/>
    <mergeCell ref="BL100:BM100"/>
    <mergeCell ref="BN100:BO100"/>
    <mergeCell ref="BP100:BQ100"/>
    <mergeCell ref="BR100:BS100"/>
    <mergeCell ref="BT100:BU100"/>
    <mergeCell ref="DR100:DS100"/>
    <mergeCell ref="DT100:DU100"/>
    <mergeCell ref="DV100:DW100"/>
    <mergeCell ref="DX100:DY100"/>
    <mergeCell ref="DZ100:EA100"/>
    <mergeCell ref="EB100:EC100"/>
    <mergeCell ref="DF100:DG100"/>
    <mergeCell ref="DH100:DI100"/>
    <mergeCell ref="DJ100:DK100"/>
    <mergeCell ref="DL100:DM100"/>
    <mergeCell ref="DN100:DO100"/>
    <mergeCell ref="DP100:DQ100"/>
    <mergeCell ref="CT100:CU100"/>
    <mergeCell ref="CV100:CW100"/>
    <mergeCell ref="CX100:CY100"/>
    <mergeCell ref="CZ100:DA100"/>
    <mergeCell ref="DB100:DC100"/>
    <mergeCell ref="DD100:DE100"/>
    <mergeCell ref="FB100:FC100"/>
    <mergeCell ref="FD100:FE100"/>
    <mergeCell ref="FF100:FG100"/>
    <mergeCell ref="FH100:FI100"/>
    <mergeCell ref="FJ100:FK100"/>
    <mergeCell ref="FL100:FM100"/>
    <mergeCell ref="EP100:EQ100"/>
    <mergeCell ref="ER100:ES100"/>
    <mergeCell ref="ET100:EU100"/>
    <mergeCell ref="EV100:EW100"/>
    <mergeCell ref="EX100:EY100"/>
    <mergeCell ref="EZ100:FA100"/>
    <mergeCell ref="ED100:EE100"/>
    <mergeCell ref="EF100:EG100"/>
    <mergeCell ref="EH100:EI100"/>
    <mergeCell ref="EJ100:EK100"/>
    <mergeCell ref="EL100:EM100"/>
    <mergeCell ref="EN100:EO100"/>
    <mergeCell ref="GL100:GM100"/>
    <mergeCell ref="GN100:GO100"/>
    <mergeCell ref="GP100:GQ100"/>
    <mergeCell ref="GR100:GS100"/>
    <mergeCell ref="GT100:GU100"/>
    <mergeCell ref="GV100:GW100"/>
    <mergeCell ref="FZ100:GA100"/>
    <mergeCell ref="GB100:GC100"/>
    <mergeCell ref="GD100:GE100"/>
    <mergeCell ref="GF100:GG100"/>
    <mergeCell ref="GH100:GI100"/>
    <mergeCell ref="GJ100:GK100"/>
    <mergeCell ref="FN100:FO100"/>
    <mergeCell ref="FP100:FQ100"/>
    <mergeCell ref="FR100:FS100"/>
    <mergeCell ref="FT100:FU100"/>
    <mergeCell ref="FV100:FW100"/>
    <mergeCell ref="FX100:FY100"/>
    <mergeCell ref="JF100:JG100"/>
    <mergeCell ref="B102:C102"/>
    <mergeCell ref="IT100:IU100"/>
    <mergeCell ref="IV100:IW100"/>
    <mergeCell ref="IX100:IY100"/>
    <mergeCell ref="IZ100:JA100"/>
    <mergeCell ref="JB100:JC100"/>
    <mergeCell ref="JD100:JE100"/>
    <mergeCell ref="IH100:II100"/>
    <mergeCell ref="IJ100:IK100"/>
    <mergeCell ref="IL100:IM100"/>
    <mergeCell ref="IN100:IO100"/>
    <mergeCell ref="IP100:IQ100"/>
    <mergeCell ref="IR100:IS100"/>
    <mergeCell ref="HV100:HW100"/>
    <mergeCell ref="HX100:HY100"/>
    <mergeCell ref="HZ100:IA100"/>
    <mergeCell ref="IB100:IC100"/>
    <mergeCell ref="ID100:IE100"/>
    <mergeCell ref="IF100:IG100"/>
    <mergeCell ref="HJ100:HK100"/>
    <mergeCell ref="HL100:HM100"/>
    <mergeCell ref="HN100:HO100"/>
    <mergeCell ref="HP100:HQ100"/>
    <mergeCell ref="HR100:HS100"/>
    <mergeCell ref="HT100:HU100"/>
    <mergeCell ref="GX100:GY100"/>
    <mergeCell ref="GZ100:HA100"/>
    <mergeCell ref="HB100:HC100"/>
    <mergeCell ref="HD100:HE100"/>
    <mergeCell ref="HF100:HG100"/>
    <mergeCell ref="HH100:HI100"/>
  </mergeCells>
  <phoneticPr fontId="3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19F7-9F10-4990-93D7-193D9B11DF44}">
  <sheetPr>
    <pageSetUpPr fitToPage="1"/>
  </sheetPr>
  <dimension ref="A1:KA85"/>
  <sheetViews>
    <sheetView tabSelected="1" view="pageBreakPreview" zoomScale="60" zoomScaleNormal="85" workbookViewId="0">
      <selection activeCell="AS12" sqref="AS12"/>
    </sheetView>
  </sheetViews>
  <sheetFormatPr defaultColWidth="8.90625" defaultRowHeight="15"/>
  <cols>
    <col min="1" max="1" width="1.6328125" style="1" customWidth="1"/>
    <col min="2" max="3" width="10" style="1" customWidth="1"/>
    <col min="4" max="4" width="2.54296875" style="1" customWidth="1"/>
    <col min="5" max="5" width="4.26953125" style="1" hidden="1" customWidth="1"/>
    <col min="6" max="15" width="5.453125" style="1" customWidth="1"/>
    <col min="16" max="17" width="5.453125" style="65" customWidth="1"/>
    <col min="18" max="23" width="5.453125" style="1" customWidth="1"/>
    <col min="24" max="29" width="5.81640625" style="1" customWidth="1"/>
    <col min="30" max="30" width="5.453125" style="1" customWidth="1"/>
    <col min="31" max="31" width="6.08984375" style="1" customWidth="1"/>
    <col min="32" max="43" width="5.453125" style="3" customWidth="1"/>
    <col min="44" max="45" width="6" style="3" customWidth="1"/>
    <col min="46" max="77" width="5.453125" style="3" customWidth="1"/>
    <col min="78" max="16384" width="8.90625" style="3"/>
  </cols>
  <sheetData>
    <row r="1" spans="1:287">
      <c r="AF1" s="3" t="s">
        <v>142</v>
      </c>
      <c r="AG1" s="3" t="s">
        <v>137</v>
      </c>
    </row>
    <row r="2" spans="1:287" ht="15" customHeight="1">
      <c r="B2" s="66" t="s">
        <v>135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3" t="s">
        <v>140</v>
      </c>
      <c r="AG2" s="3" t="s">
        <v>138</v>
      </c>
      <c r="AI2" s="66"/>
      <c r="AJ2" s="66"/>
      <c r="AK2" s="66"/>
      <c r="AL2" s="66"/>
      <c r="AM2" s="66"/>
      <c r="AN2" s="67"/>
      <c r="AO2" s="67"/>
      <c r="AP2" s="67"/>
      <c r="AQ2" s="67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</row>
    <row r="3" spans="1:287" ht="26.5">
      <c r="A3" s="4"/>
      <c r="B3" s="66" t="s">
        <v>149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3" t="s">
        <v>141</v>
      </c>
      <c r="AH3" s="3" t="s">
        <v>139</v>
      </c>
      <c r="AI3" s="66"/>
      <c r="AJ3" s="66"/>
      <c r="AK3" s="66"/>
      <c r="AL3" s="66"/>
      <c r="AM3" s="66"/>
      <c r="AN3" s="67"/>
      <c r="AO3" s="67"/>
      <c r="AP3" s="67"/>
      <c r="AQ3" s="67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</row>
    <row r="5" spans="1:287">
      <c r="B5" s="8"/>
      <c r="C5" s="8"/>
      <c r="D5" s="8"/>
      <c r="E5" s="8"/>
    </row>
    <row r="6" spans="1:287" ht="16">
      <c r="B6" s="6" t="s">
        <v>73</v>
      </c>
    </row>
    <row r="7" spans="1:287" ht="16.5" thickBot="1">
      <c r="B7" s="6"/>
    </row>
    <row r="8" spans="1:287" ht="15.5" thickBot="1">
      <c r="B8" s="156"/>
      <c r="C8" s="157"/>
      <c r="D8" s="157"/>
      <c r="E8" s="158"/>
      <c r="F8" s="148">
        <v>45292</v>
      </c>
      <c r="G8" s="147"/>
      <c r="H8" s="143">
        <v>45324</v>
      </c>
      <c r="I8" s="147"/>
      <c r="J8" s="143">
        <v>45354</v>
      </c>
      <c r="K8" s="147"/>
      <c r="L8" s="143">
        <v>45386</v>
      </c>
      <c r="M8" s="147"/>
      <c r="N8" s="143">
        <v>45417</v>
      </c>
      <c r="O8" s="144"/>
      <c r="P8" s="143">
        <v>45449</v>
      </c>
      <c r="Q8" s="147"/>
      <c r="R8" s="143">
        <v>45480</v>
      </c>
      <c r="S8" s="147"/>
      <c r="T8" s="143">
        <v>45512</v>
      </c>
      <c r="U8" s="144"/>
      <c r="V8" s="143">
        <v>45544</v>
      </c>
      <c r="W8" s="147"/>
      <c r="X8" s="143">
        <v>45575</v>
      </c>
      <c r="Y8" s="147"/>
      <c r="Z8" s="143">
        <v>45607</v>
      </c>
      <c r="AA8" s="147"/>
      <c r="AB8" s="143">
        <v>45638</v>
      </c>
      <c r="AC8" s="589"/>
      <c r="AF8" s="148">
        <f>AF17</f>
        <v>45658</v>
      </c>
      <c r="AG8" s="147"/>
      <c r="AH8" s="143">
        <f>AH17</f>
        <v>45690</v>
      </c>
      <c r="AI8" s="147"/>
      <c r="AJ8" s="143">
        <f t="shared" ref="AJ8" si="0">AJ17</f>
        <v>45719</v>
      </c>
      <c r="AK8" s="147"/>
      <c r="AL8" s="143">
        <f t="shared" ref="AL8:AN8" si="1">AL17</f>
        <v>45751</v>
      </c>
      <c r="AM8" s="589"/>
      <c r="AN8" s="143">
        <f t="shared" si="1"/>
        <v>45782</v>
      </c>
      <c r="AO8" s="589"/>
      <c r="AP8" s="143">
        <f>AP17</f>
        <v>45814</v>
      </c>
      <c r="AQ8" s="589"/>
      <c r="AR8" s="673">
        <f>AR17</f>
        <v>45844</v>
      </c>
      <c r="AS8" s="749"/>
      <c r="AT8" s="673">
        <f>AT17</f>
        <v>45875</v>
      </c>
      <c r="AU8" s="749"/>
    </row>
    <row r="9" spans="1:287" ht="15.5" thickTop="1">
      <c r="B9" s="527" t="s">
        <v>136</v>
      </c>
      <c r="C9" s="528"/>
      <c r="D9" s="528"/>
      <c r="E9" s="529"/>
      <c r="F9" s="700">
        <v>110.2</v>
      </c>
      <c r="G9" s="701"/>
      <c r="H9" s="702">
        <v>110.6</v>
      </c>
      <c r="I9" s="701"/>
      <c r="J9" s="702">
        <v>110.1</v>
      </c>
      <c r="K9" s="701"/>
      <c r="L9" s="702">
        <v>111.1</v>
      </c>
      <c r="M9" s="701"/>
      <c r="N9" s="742">
        <v>110.9</v>
      </c>
      <c r="O9" s="744"/>
      <c r="P9" s="742">
        <v>110.6</v>
      </c>
      <c r="Q9" s="745"/>
      <c r="R9" s="742">
        <v>110.4</v>
      </c>
      <c r="S9" s="745"/>
      <c r="T9" s="742">
        <v>110.2</v>
      </c>
      <c r="U9" s="744"/>
      <c r="V9" s="742">
        <v>109.7</v>
      </c>
      <c r="W9" s="745"/>
      <c r="X9" s="742">
        <v>109.4</v>
      </c>
      <c r="Y9" s="745"/>
      <c r="Z9" s="742">
        <v>109.5</v>
      </c>
      <c r="AA9" s="745"/>
      <c r="AB9" s="742">
        <v>109.7</v>
      </c>
      <c r="AC9" s="743"/>
      <c r="AF9" s="700">
        <v>110</v>
      </c>
      <c r="AG9" s="701"/>
      <c r="AH9" s="702">
        <v>110.4</v>
      </c>
      <c r="AI9" s="701"/>
      <c r="AJ9" s="702">
        <v>110.5</v>
      </c>
      <c r="AK9" s="701"/>
      <c r="AL9" s="702">
        <v>110.3</v>
      </c>
      <c r="AM9" s="746"/>
      <c r="AN9" s="702">
        <v>110.2</v>
      </c>
      <c r="AO9" s="746"/>
      <c r="AP9" s="702">
        <v>110.1</v>
      </c>
      <c r="AQ9" s="746"/>
      <c r="AR9" s="750">
        <v>110</v>
      </c>
      <c r="AS9" s="751"/>
      <c r="AT9" s="750">
        <v>109.8</v>
      </c>
      <c r="AU9" s="751"/>
    </row>
    <row r="10" spans="1:287">
      <c r="B10" s="572" t="s">
        <v>75</v>
      </c>
      <c r="C10" s="573"/>
      <c r="D10" s="573"/>
      <c r="E10" s="574"/>
      <c r="F10" s="557">
        <v>1.2294509726111125E-2</v>
      </c>
      <c r="G10" s="554"/>
      <c r="H10" s="553">
        <v>1.5620910771366736E-2</v>
      </c>
      <c r="I10" s="554"/>
      <c r="J10" s="553">
        <v>9.1659028414299293E-3</v>
      </c>
      <c r="K10" s="554"/>
      <c r="L10" s="553">
        <v>1.6468435498627532E-2</v>
      </c>
      <c r="M10" s="554"/>
      <c r="N10" s="553">
        <v>1.2785388127853903E-2</v>
      </c>
      <c r="O10" s="554"/>
      <c r="P10" s="553">
        <v>9.124087591240837E-3</v>
      </c>
      <c r="Q10" s="554"/>
      <c r="R10" s="553">
        <v>7.2992700729928028E-3</v>
      </c>
      <c r="S10" s="554"/>
      <c r="T10" s="553">
        <v>3.6429872495447047E-3</v>
      </c>
      <c r="U10" s="555"/>
      <c r="V10" s="553">
        <v>-2.7272727272726893E-3</v>
      </c>
      <c r="W10" s="554"/>
      <c r="X10" s="553">
        <v>-3.6429872495445936E-3</v>
      </c>
      <c r="Y10" s="554"/>
      <c r="Z10" s="553">
        <v>-2.732240437158473E-3</v>
      </c>
      <c r="AA10" s="554"/>
      <c r="AB10" s="553">
        <v>-1.8198362147406888E-3</v>
      </c>
      <c r="AC10" s="556"/>
      <c r="AF10" s="557">
        <f>(AF9-$AB$9)/$AB$9</f>
        <v>2.7347310847766378E-3</v>
      </c>
      <c r="AG10" s="554"/>
      <c r="AH10" s="553">
        <f>(AH9-$AB$9)/$AB$9</f>
        <v>6.3810391978122412E-3</v>
      </c>
      <c r="AI10" s="554"/>
      <c r="AJ10" s="553">
        <f t="shared" ref="AJ10" si="2">(AJ9-$AB$9)/$AB$9</f>
        <v>7.2926162260710768E-3</v>
      </c>
      <c r="AK10" s="554"/>
      <c r="AL10" s="553">
        <f>(AL9-$AB$9)/$AB$9</f>
        <v>5.4694621695532755E-3</v>
      </c>
      <c r="AM10" s="556"/>
      <c r="AN10" s="553">
        <f>(AN9-$AB$9)/$AB$9</f>
        <v>4.5578851412944391E-3</v>
      </c>
      <c r="AO10" s="556"/>
      <c r="AP10" s="553">
        <f>(AP9-$AB$9)/$AB$9</f>
        <v>3.6463081130354738E-3</v>
      </c>
      <c r="AQ10" s="556"/>
      <c r="AR10" s="752">
        <f>(AR9-$AB$9)/$AB$9</f>
        <v>2.7347310847766378E-3</v>
      </c>
      <c r="AS10" s="753"/>
      <c r="AT10" s="752">
        <f>(AT9-$AB$9)/$AB$9</f>
        <v>9.1157702825883603E-4</v>
      </c>
      <c r="AU10" s="753"/>
    </row>
    <row r="11" spans="1:287" ht="15.5" thickBot="1">
      <c r="B11" s="558" t="s">
        <v>76</v>
      </c>
      <c r="C11" s="559"/>
      <c r="D11" s="559"/>
      <c r="E11" s="560"/>
      <c r="F11" s="534">
        <v>2.7297543221109777E-3</v>
      </c>
      <c r="G11" s="533"/>
      <c r="H11" s="530">
        <v>3.6297640653357721E-3</v>
      </c>
      <c r="I11" s="533"/>
      <c r="J11" s="530">
        <v>-4.5207956600361587E-3</v>
      </c>
      <c r="K11" s="533"/>
      <c r="L11" s="530">
        <v>9.0826521344231637E-3</v>
      </c>
      <c r="M11" s="533"/>
      <c r="N11" s="530">
        <v>-1.8001800180017513E-3</v>
      </c>
      <c r="O11" s="533"/>
      <c r="P11" s="530">
        <v>-2.7051397655546428E-3</v>
      </c>
      <c r="Q11" s="533"/>
      <c r="R11" s="530">
        <v>-1.8083182640143969E-3</v>
      </c>
      <c r="S11" s="533"/>
      <c r="T11" s="530">
        <v>-1.8115942028985588E-3</v>
      </c>
      <c r="U11" s="531"/>
      <c r="V11" s="530">
        <v>-4.5372050816696596E-3</v>
      </c>
      <c r="W11" s="533"/>
      <c r="X11" s="530">
        <v>-2.7347310847766204E-3</v>
      </c>
      <c r="Y11" s="533"/>
      <c r="Z11" s="530">
        <v>9.1407678244959101E-4</v>
      </c>
      <c r="AA11" s="533"/>
      <c r="AB11" s="530">
        <v>1.8264840182649067E-3</v>
      </c>
      <c r="AC11" s="532"/>
      <c r="AF11" s="534">
        <f>(AF9-AB9)/AB9</f>
        <v>2.7347310847766378E-3</v>
      </c>
      <c r="AG11" s="533"/>
      <c r="AH11" s="530">
        <f>(AH9-AF9)/AF9</f>
        <v>3.636363636363688E-3</v>
      </c>
      <c r="AI11" s="533"/>
      <c r="AJ11" s="530">
        <f t="shared" ref="AJ11" si="3">(AJ9-AH9)/AH9</f>
        <v>9.0579710144922387E-4</v>
      </c>
      <c r="AK11" s="533"/>
      <c r="AL11" s="530">
        <f>(AL9-AJ9)/AJ9</f>
        <v>-1.8099547511312474E-3</v>
      </c>
      <c r="AM11" s="532"/>
      <c r="AN11" s="530">
        <f t="shared" ref="AN11" si="4">(AN9-AL9)/AL9</f>
        <v>-9.0661831368988503E-4</v>
      </c>
      <c r="AO11" s="532"/>
      <c r="AP11" s="530">
        <f>(AP9-AN9)/AN9</f>
        <v>-9.0744101633401567E-4</v>
      </c>
      <c r="AQ11" s="532"/>
      <c r="AR11" s="754">
        <f>(AR9-AP9)/AP9</f>
        <v>-9.0826521344227363E-4</v>
      </c>
      <c r="AS11" s="755"/>
      <c r="AT11" s="754">
        <f>(AT9-AR9)/AR9</f>
        <v>-1.818181818181844E-3</v>
      </c>
      <c r="AU11" s="755"/>
    </row>
    <row r="12" spans="1:287">
      <c r="C12" s="25" t="s">
        <v>77</v>
      </c>
      <c r="D12" s="16" t="s">
        <v>78</v>
      </c>
    </row>
    <row r="13" spans="1:287">
      <c r="C13" s="25" t="s">
        <v>71</v>
      </c>
      <c r="D13" s="16" t="s">
        <v>72</v>
      </c>
    </row>
    <row r="15" spans="1:287" ht="16">
      <c r="B15" s="6" t="s">
        <v>80</v>
      </c>
      <c r="D15" s="68" t="s">
        <v>143</v>
      </c>
    </row>
    <row r="16" spans="1:287" ht="16.5" thickBot="1">
      <c r="B16" s="6"/>
      <c r="U16" s="7"/>
      <c r="Y16" s="7"/>
      <c r="AT16" s="8" t="s">
        <v>133</v>
      </c>
    </row>
    <row r="17" spans="2:51" ht="15.5" thickBot="1">
      <c r="B17" s="156"/>
      <c r="C17" s="157"/>
      <c r="D17" s="157"/>
      <c r="E17" s="158"/>
      <c r="F17" s="143">
        <v>45292</v>
      </c>
      <c r="G17" s="147"/>
      <c r="H17" s="143">
        <v>45324</v>
      </c>
      <c r="I17" s="144"/>
      <c r="J17" s="143">
        <v>45354</v>
      </c>
      <c r="K17" s="144"/>
      <c r="L17" s="143">
        <v>45386</v>
      </c>
      <c r="M17" s="144"/>
      <c r="N17" s="143">
        <v>45417</v>
      </c>
      <c r="O17" s="144"/>
      <c r="P17" s="143">
        <v>45449</v>
      </c>
      <c r="Q17" s="144"/>
      <c r="R17" s="143">
        <v>45480</v>
      </c>
      <c r="S17" s="144"/>
      <c r="T17" s="143">
        <v>45512</v>
      </c>
      <c r="U17" s="144"/>
      <c r="V17" s="143">
        <v>45544</v>
      </c>
      <c r="W17" s="144"/>
      <c r="X17" s="143">
        <v>45575</v>
      </c>
      <c r="Y17" s="144"/>
      <c r="Z17" s="143">
        <v>45607</v>
      </c>
      <c r="AA17" s="147"/>
      <c r="AB17" s="143">
        <v>45638</v>
      </c>
      <c r="AC17" s="149"/>
      <c r="AD17" s="436" t="s">
        <v>82</v>
      </c>
      <c r="AE17" s="146"/>
      <c r="AF17" s="143">
        <v>45658</v>
      </c>
      <c r="AG17" s="147"/>
      <c r="AH17" s="143">
        <v>45690</v>
      </c>
      <c r="AI17" s="144"/>
      <c r="AJ17" s="143">
        <v>45719</v>
      </c>
      <c r="AK17" s="144"/>
      <c r="AL17" s="143">
        <v>45751</v>
      </c>
      <c r="AM17" s="147"/>
      <c r="AN17" s="143">
        <v>45782</v>
      </c>
      <c r="AO17" s="147"/>
      <c r="AP17" s="143">
        <v>45814</v>
      </c>
      <c r="AQ17" s="147"/>
      <c r="AR17" s="143">
        <v>45844</v>
      </c>
      <c r="AS17" s="147"/>
      <c r="AT17" s="673">
        <v>45875</v>
      </c>
      <c r="AU17" s="685"/>
      <c r="AV17" s="673">
        <v>45906</v>
      </c>
      <c r="AW17" s="685"/>
      <c r="AX17" s="736" t="s">
        <v>82</v>
      </c>
      <c r="AY17" s="716"/>
    </row>
    <row r="18" spans="2:51" ht="15.5" thickTop="1">
      <c r="B18" s="527" t="s">
        <v>83</v>
      </c>
      <c r="C18" s="528"/>
      <c r="D18" s="528"/>
      <c r="E18" s="529"/>
      <c r="F18" s="180">
        <v>4098</v>
      </c>
      <c r="G18" s="739"/>
      <c r="H18" s="180">
        <v>3882</v>
      </c>
      <c r="I18" s="738"/>
      <c r="J18" s="180">
        <v>4251</v>
      </c>
      <c r="K18" s="738"/>
      <c r="L18" s="180">
        <v>4814</v>
      </c>
      <c r="M18" s="738"/>
      <c r="N18" s="180">
        <v>5159</v>
      </c>
      <c r="O18" s="189"/>
      <c r="P18" s="180">
        <v>3970</v>
      </c>
      <c r="Q18" s="189"/>
      <c r="R18" s="180">
        <v>4608</v>
      </c>
      <c r="S18" s="189"/>
      <c r="T18" s="180">
        <v>4567</v>
      </c>
      <c r="U18" s="189"/>
      <c r="V18" s="180">
        <v>4056</v>
      </c>
      <c r="W18" s="189"/>
      <c r="X18" s="180">
        <v>6755</v>
      </c>
      <c r="Y18" s="189"/>
      <c r="Z18" s="180">
        <v>3839</v>
      </c>
      <c r="AA18" s="181"/>
      <c r="AB18" s="180">
        <v>4385</v>
      </c>
      <c r="AC18" s="182"/>
      <c r="AD18" s="279">
        <v>54384</v>
      </c>
      <c r="AE18" s="257"/>
      <c r="AF18" s="180">
        <v>4419</v>
      </c>
      <c r="AG18" s="739"/>
      <c r="AH18" s="180">
        <v>4988</v>
      </c>
      <c r="AI18" s="738"/>
      <c r="AJ18" s="180">
        <v>4543</v>
      </c>
      <c r="AK18" s="738"/>
      <c r="AL18" s="180">
        <v>5101</v>
      </c>
      <c r="AM18" s="739"/>
      <c r="AN18" s="180">
        <v>4628</v>
      </c>
      <c r="AO18" s="739"/>
      <c r="AP18" s="180">
        <v>4551</v>
      </c>
      <c r="AQ18" s="739"/>
      <c r="AR18" s="180">
        <v>5013</v>
      </c>
      <c r="AS18" s="739"/>
      <c r="AT18" s="675">
        <v>4868</v>
      </c>
      <c r="AU18" s="757"/>
      <c r="AV18" s="675">
        <v>4651</v>
      </c>
      <c r="AW18" s="757">
        <v>4651</v>
      </c>
      <c r="AX18" s="737">
        <f>SUM(AF18:AV18)</f>
        <v>42762</v>
      </c>
      <c r="AY18" s="714"/>
    </row>
    <row r="19" spans="2:51" ht="15.5" thickBot="1">
      <c r="B19" s="93" t="s">
        <v>84</v>
      </c>
      <c r="C19" s="94"/>
      <c r="D19" s="94"/>
      <c r="E19" s="95"/>
      <c r="F19" s="73">
        <v>0.16123547747237188</v>
      </c>
      <c r="G19" s="76"/>
      <c r="H19" s="73">
        <v>8.3449623220764657E-2</v>
      </c>
      <c r="I19" s="74"/>
      <c r="J19" s="73">
        <v>-6.5919578114700061E-2</v>
      </c>
      <c r="K19" s="74"/>
      <c r="L19" s="73">
        <v>0.16958211856171035</v>
      </c>
      <c r="M19" s="74"/>
      <c r="N19" s="73">
        <v>7.3449854348730748E-2</v>
      </c>
      <c r="O19" s="74"/>
      <c r="P19" s="73">
        <v>-1.1946241911398703E-2</v>
      </c>
      <c r="Q19" s="74"/>
      <c r="R19" s="73">
        <v>0.29220415030846891</v>
      </c>
      <c r="S19" s="74"/>
      <c r="T19" s="73">
        <v>0.15240979056270509</v>
      </c>
      <c r="U19" s="74"/>
      <c r="V19" s="73">
        <v>-3.0824372759856611E-2</v>
      </c>
      <c r="W19" s="74"/>
      <c r="X19" s="73">
        <v>0.42781652927499469</v>
      </c>
      <c r="Y19" s="74"/>
      <c r="Z19" s="73">
        <v>1.2928759894459185E-2</v>
      </c>
      <c r="AA19" s="76"/>
      <c r="AB19" s="73">
        <v>7.475490196078427E-2</v>
      </c>
      <c r="AC19" s="77"/>
      <c r="AD19" s="493">
        <v>0.11173801054826438</v>
      </c>
      <c r="AE19" s="266"/>
      <c r="AF19" s="73">
        <f>(AF18-F18)/F18</f>
        <v>7.8330893118594438E-2</v>
      </c>
      <c r="AG19" s="76"/>
      <c r="AH19" s="73">
        <f>(AH18-H18)/H18</f>
        <v>0.28490468830499743</v>
      </c>
      <c r="AI19" s="74"/>
      <c r="AJ19" s="73">
        <f t="shared" ref="AJ19" si="5">(AJ18-J18)/J18</f>
        <v>6.8689720065866849E-2</v>
      </c>
      <c r="AK19" s="74"/>
      <c r="AL19" s="73">
        <f>(AL18-L18)/L18</f>
        <v>5.9617781470710431E-2</v>
      </c>
      <c r="AM19" s="76"/>
      <c r="AN19" s="73">
        <f>(AN18-N18)/N18</f>
        <v>-0.10292692382244621</v>
      </c>
      <c r="AO19" s="76"/>
      <c r="AP19" s="73">
        <f>(AP18-P18)/P18</f>
        <v>0.14634760705289673</v>
      </c>
      <c r="AQ19" s="76"/>
      <c r="AR19" s="73">
        <f>(AR18-R18)/R18</f>
        <v>8.7890625E-2</v>
      </c>
      <c r="AS19" s="76"/>
      <c r="AT19" s="693">
        <f>(AT18-T18)/T18</f>
        <v>6.5907597985548502E-2</v>
      </c>
      <c r="AU19" s="694"/>
      <c r="AV19" s="693">
        <f>(AV18-V18)/V18</f>
        <v>0.14669625246548323</v>
      </c>
      <c r="AW19" s="694"/>
      <c r="AX19" s="693">
        <f>(SUM(AF18:AV18)-SUM(F18:V18))/SUM(F18:V18)</f>
        <v>8.5192234488009139E-2</v>
      </c>
      <c r="AY19" s="710"/>
    </row>
    <row r="20" spans="2:51">
      <c r="B20" s="72" t="s">
        <v>71</v>
      </c>
      <c r="C20" s="72"/>
      <c r="D20" s="16" t="s">
        <v>86</v>
      </c>
    </row>
    <row r="21" spans="2:51">
      <c r="B21" s="25"/>
      <c r="C21" s="25"/>
      <c r="D21" s="16"/>
    </row>
    <row r="22" spans="2:51">
      <c r="B22" s="25"/>
      <c r="C22" s="25"/>
      <c r="D22" s="16"/>
    </row>
    <row r="23" spans="2:51" ht="16">
      <c r="B23" s="6" t="s">
        <v>87</v>
      </c>
      <c r="C23" s="68" t="s">
        <v>144</v>
      </c>
    </row>
    <row r="24" spans="2:51" ht="16.5" thickBot="1">
      <c r="B24" s="6"/>
      <c r="S24" s="7"/>
      <c r="AB24" s="7"/>
      <c r="AI24" s="7"/>
      <c r="AJ24" s="7"/>
      <c r="AK24" s="7"/>
      <c r="AL24" s="7"/>
      <c r="AM24" s="7"/>
      <c r="AN24" s="7"/>
      <c r="AO24" s="7"/>
      <c r="AP24" s="7"/>
      <c r="AQ24" s="7"/>
      <c r="AR24" s="1"/>
      <c r="AT24" s="8" t="s">
        <v>1</v>
      </c>
    </row>
    <row r="25" spans="2:51" ht="15.5" thickBot="1">
      <c r="B25" s="156"/>
      <c r="C25" s="157"/>
      <c r="D25" s="157"/>
      <c r="E25" s="158"/>
      <c r="F25" s="143">
        <v>45292</v>
      </c>
      <c r="G25" s="147"/>
      <c r="H25" s="143">
        <v>45324</v>
      </c>
      <c r="I25" s="144"/>
      <c r="J25" s="143">
        <v>45354</v>
      </c>
      <c r="K25" s="144"/>
      <c r="L25" s="143">
        <v>45386</v>
      </c>
      <c r="M25" s="144"/>
      <c r="N25" s="143">
        <v>45417</v>
      </c>
      <c r="O25" s="147"/>
      <c r="P25" s="143">
        <v>45449</v>
      </c>
      <c r="Q25" s="147"/>
      <c r="R25" s="143">
        <v>45480</v>
      </c>
      <c r="S25" s="147"/>
      <c r="T25" s="143">
        <v>45512</v>
      </c>
      <c r="U25" s="147"/>
      <c r="V25" s="143">
        <v>45544</v>
      </c>
      <c r="W25" s="147"/>
      <c r="X25" s="143">
        <v>45575</v>
      </c>
      <c r="Y25" s="147"/>
      <c r="Z25" s="143">
        <v>45607</v>
      </c>
      <c r="AA25" s="147"/>
      <c r="AB25" s="143">
        <v>45638</v>
      </c>
      <c r="AC25" s="149"/>
      <c r="AD25" s="145" t="s">
        <v>82</v>
      </c>
      <c r="AE25" s="146"/>
      <c r="AF25" s="143">
        <v>45658</v>
      </c>
      <c r="AG25" s="147"/>
      <c r="AH25" s="143">
        <v>45689</v>
      </c>
      <c r="AI25" s="147"/>
      <c r="AJ25" s="143">
        <f>AJ17</f>
        <v>45719</v>
      </c>
      <c r="AK25" s="147"/>
      <c r="AL25" s="143">
        <f>AL17</f>
        <v>45751</v>
      </c>
      <c r="AM25" s="147"/>
      <c r="AN25" s="143">
        <f>AN17</f>
        <v>45782</v>
      </c>
      <c r="AO25" s="144"/>
      <c r="AP25" s="143">
        <f>AP17</f>
        <v>45814</v>
      </c>
      <c r="AQ25" s="149"/>
      <c r="AR25" s="673">
        <f>AR17</f>
        <v>45844</v>
      </c>
      <c r="AS25" s="674"/>
      <c r="AT25" s="673">
        <f>AT17</f>
        <v>45875</v>
      </c>
      <c r="AU25" s="674"/>
      <c r="AV25" s="673">
        <f>AV17</f>
        <v>45906</v>
      </c>
      <c r="AW25" s="674"/>
      <c r="AX25" s="715" t="s">
        <v>82</v>
      </c>
      <c r="AY25" s="716"/>
    </row>
    <row r="26" spans="2:51" ht="16" thickTop="1" thickBot="1">
      <c r="B26" s="490" t="s">
        <v>88</v>
      </c>
      <c r="C26" s="491"/>
      <c r="D26" s="491"/>
      <c r="E26" s="492"/>
      <c r="F26" s="470">
        <v>-1031.8869999999999</v>
      </c>
      <c r="G26" s="471"/>
      <c r="H26" s="470">
        <v>-965.22899999999993</v>
      </c>
      <c r="I26" s="471"/>
      <c r="J26" s="470">
        <v>-1081.4739999999999</v>
      </c>
      <c r="K26" s="471"/>
      <c r="L26" s="470">
        <v>-1093.5640000000001</v>
      </c>
      <c r="M26" s="471"/>
      <c r="N26" s="470">
        <v>-1129.4880000000001</v>
      </c>
      <c r="O26" s="471"/>
      <c r="P26" s="470">
        <v>-1042.74</v>
      </c>
      <c r="Q26" s="471"/>
      <c r="R26" s="470">
        <v>-1146.329</v>
      </c>
      <c r="S26" s="471"/>
      <c r="T26" s="470">
        <v>-1137.8779999999999</v>
      </c>
      <c r="U26" s="471"/>
      <c r="V26" s="470">
        <v>-1085.5830000000001</v>
      </c>
      <c r="W26" s="471"/>
      <c r="X26" s="470">
        <v>-1259.867</v>
      </c>
      <c r="Y26" s="471"/>
      <c r="Z26" s="470">
        <v>-994.33900000000006</v>
      </c>
      <c r="AA26" s="471"/>
      <c r="AB26" s="470">
        <v>-1059.6569999999999</v>
      </c>
      <c r="AC26" s="475"/>
      <c r="AD26" s="472">
        <v>-13028.035000000002</v>
      </c>
      <c r="AE26" s="473"/>
      <c r="AF26" s="470">
        <f>AF27-AF29</f>
        <v>-1087.7190000000001</v>
      </c>
      <c r="AG26" s="471"/>
      <c r="AH26" s="470">
        <f>AH27-AH29</f>
        <v>-1065.4290000000001</v>
      </c>
      <c r="AI26" s="471"/>
      <c r="AJ26" s="470">
        <f t="shared" ref="AJ26" si="6">AJ27-AJ29</f>
        <v>-957.52300000000002</v>
      </c>
      <c r="AK26" s="471"/>
      <c r="AL26" s="470">
        <f t="shared" ref="AL26:AN26" si="7">AL27-AL29</f>
        <v>-1082.7049999999999</v>
      </c>
      <c r="AM26" s="471"/>
      <c r="AN26" s="470">
        <f t="shared" si="7"/>
        <v>-1073.903</v>
      </c>
      <c r="AO26" s="474"/>
      <c r="AP26" s="747">
        <f>AP27-AP29</f>
        <v>-867.53699999999992</v>
      </c>
      <c r="AQ26" s="748"/>
      <c r="AR26" s="697">
        <f>AR27-AR29</f>
        <v>-1028.4880000000001</v>
      </c>
      <c r="AS26" s="698"/>
      <c r="AT26" s="697">
        <f>AT27-AT29</f>
        <v>-1045.1200000000001</v>
      </c>
      <c r="AU26" s="698"/>
      <c r="AV26" s="697">
        <f>AV27-AV29</f>
        <v>-1108.4090000000001</v>
      </c>
      <c r="AW26" s="698"/>
      <c r="AX26" s="734">
        <f>SUM(AF26:AU26)</f>
        <v>-8208.4240000000009</v>
      </c>
      <c r="AY26" s="735"/>
    </row>
    <row r="27" spans="2:51" ht="15.5" thickTop="1">
      <c r="B27" s="461" t="s">
        <v>89</v>
      </c>
      <c r="C27" s="462"/>
      <c r="D27" s="462"/>
      <c r="E27" s="463"/>
      <c r="F27" s="451">
        <v>62.918999999999997</v>
      </c>
      <c r="G27" s="453"/>
      <c r="H27" s="451">
        <v>59.456000000000003</v>
      </c>
      <c r="I27" s="453"/>
      <c r="J27" s="451">
        <v>65.313999999999993</v>
      </c>
      <c r="K27" s="453"/>
      <c r="L27" s="451">
        <v>95.617999999999995</v>
      </c>
      <c r="M27" s="453"/>
      <c r="N27" s="451">
        <v>99.483999999999995</v>
      </c>
      <c r="O27" s="453"/>
      <c r="P27" s="451">
        <v>81.167000000000002</v>
      </c>
      <c r="Q27" s="453"/>
      <c r="R27" s="451">
        <v>97.721000000000004</v>
      </c>
      <c r="S27" s="453"/>
      <c r="T27" s="451">
        <v>75.635999999999996</v>
      </c>
      <c r="U27" s="453"/>
      <c r="V27" s="451">
        <v>83.394999999999996</v>
      </c>
      <c r="W27" s="453"/>
      <c r="X27" s="451">
        <v>89.632000000000005</v>
      </c>
      <c r="Y27" s="453"/>
      <c r="Z27" s="451">
        <v>69.486999999999995</v>
      </c>
      <c r="AA27" s="453"/>
      <c r="AB27" s="451">
        <v>84.432000000000002</v>
      </c>
      <c r="AC27" s="455"/>
      <c r="AD27" s="303">
        <v>964.26099999999985</v>
      </c>
      <c r="AE27" s="304"/>
      <c r="AF27" s="451">
        <v>76.87</v>
      </c>
      <c r="AG27" s="453"/>
      <c r="AH27" s="451">
        <v>77.808000000000007</v>
      </c>
      <c r="AI27" s="453"/>
      <c r="AJ27" s="451">
        <v>94.39</v>
      </c>
      <c r="AK27" s="453"/>
      <c r="AL27" s="451">
        <v>106.643</v>
      </c>
      <c r="AM27" s="453"/>
      <c r="AN27" s="451">
        <v>83.001999999999995</v>
      </c>
      <c r="AO27" s="452"/>
      <c r="AP27" s="730">
        <v>247.321</v>
      </c>
      <c r="AQ27" s="731"/>
      <c r="AR27" s="690">
        <v>249.27099999999999</v>
      </c>
      <c r="AS27" s="691"/>
      <c r="AT27" s="690">
        <v>75.539000000000001</v>
      </c>
      <c r="AU27" s="691"/>
      <c r="AV27" s="690">
        <v>83.899000000000001</v>
      </c>
      <c r="AW27" s="691"/>
      <c r="AX27" s="728">
        <f>SUM(AF27:AW27)</f>
        <v>1094.7429999999999</v>
      </c>
      <c r="AY27" s="729"/>
    </row>
    <row r="28" spans="2:51" ht="15.5" thickBot="1">
      <c r="B28" s="343" t="s">
        <v>90</v>
      </c>
      <c r="C28" s="344"/>
      <c r="D28" s="344"/>
      <c r="E28" s="345"/>
      <c r="F28" s="238">
        <v>-0.75653651043016956</v>
      </c>
      <c r="G28" s="245"/>
      <c r="H28" s="238">
        <v>-0.59038518508312032</v>
      </c>
      <c r="I28" s="245"/>
      <c r="J28" s="238">
        <v>-0.82810657739599125</v>
      </c>
      <c r="K28" s="245"/>
      <c r="L28" s="238">
        <v>-0.70391862391428883</v>
      </c>
      <c r="M28" s="245"/>
      <c r="N28" s="238">
        <v>-0.67898963889399799</v>
      </c>
      <c r="O28" s="245"/>
      <c r="P28" s="238">
        <v>-0.76366606297424311</v>
      </c>
      <c r="Q28" s="245"/>
      <c r="R28" s="238">
        <v>-0.77701640414108153</v>
      </c>
      <c r="S28" s="245"/>
      <c r="T28" s="238">
        <v>-0.78458769316647781</v>
      </c>
      <c r="U28" s="245"/>
      <c r="V28" s="238">
        <v>-0.77937713956158494</v>
      </c>
      <c r="W28" s="245"/>
      <c r="X28" s="238">
        <v>-0.71909062987733408</v>
      </c>
      <c r="Y28" s="245"/>
      <c r="Z28" s="238">
        <v>0.38321124293335451</v>
      </c>
      <c r="AA28" s="245"/>
      <c r="AB28" s="238">
        <v>0.18988697539389499</v>
      </c>
      <c r="AC28" s="248"/>
      <c r="AD28" s="70">
        <v>-0.71365527309269261</v>
      </c>
      <c r="AE28" s="71"/>
      <c r="AF28" s="238">
        <f>(AF27-F27)/F27</f>
        <v>0.22172952526263939</v>
      </c>
      <c r="AG28" s="245"/>
      <c r="AH28" s="238">
        <f>(AH27-H27)/H27</f>
        <v>0.30866523143164698</v>
      </c>
      <c r="AI28" s="245"/>
      <c r="AJ28" s="238">
        <f t="shared" ref="AJ28" si="8">(AJ27-J27)/J27</f>
        <v>0.44517255106102843</v>
      </c>
      <c r="AK28" s="245"/>
      <c r="AL28" s="238">
        <f t="shared" ref="AL28" si="9">(AL27-L27)/L27</f>
        <v>0.1153025580957561</v>
      </c>
      <c r="AM28" s="245"/>
      <c r="AN28" s="238">
        <f>(AN27-N27)/N27</f>
        <v>-0.16567488239314865</v>
      </c>
      <c r="AO28" s="247"/>
      <c r="AP28" s="238">
        <f>(AP27-P27)/P27</f>
        <v>2.047063461751697</v>
      </c>
      <c r="AQ28" s="247"/>
      <c r="AR28" s="688">
        <f>(AR27-R27)/R27</f>
        <v>1.5508437285742058</v>
      </c>
      <c r="AS28" s="692"/>
      <c r="AT28" s="688">
        <f>(AT27-T27)/T27</f>
        <v>-1.2824580887407346E-3</v>
      </c>
      <c r="AU28" s="692"/>
      <c r="AV28" s="688">
        <f>(AV27-V27)/V27</f>
        <v>6.043527789435876E-3</v>
      </c>
      <c r="AW28" s="692"/>
      <c r="AX28" s="709">
        <f>(SUM(AF27:AW27)-SUM(F27:W27))/SUM(F27:W27)</f>
        <v>0.51897850730529627</v>
      </c>
      <c r="AY28" s="710"/>
    </row>
    <row r="29" spans="2:51" ht="15.5" thickTop="1">
      <c r="B29" s="461" t="s">
        <v>91</v>
      </c>
      <c r="C29" s="462"/>
      <c r="D29" s="462"/>
      <c r="E29" s="463"/>
      <c r="F29" s="451">
        <v>1094.806</v>
      </c>
      <c r="G29" s="453"/>
      <c r="H29" s="451">
        <v>1024.6849999999999</v>
      </c>
      <c r="I29" s="453"/>
      <c r="J29" s="451">
        <v>1146.788</v>
      </c>
      <c r="K29" s="453"/>
      <c r="L29" s="451">
        <v>1189.182</v>
      </c>
      <c r="M29" s="453"/>
      <c r="N29" s="451">
        <v>1228.972</v>
      </c>
      <c r="O29" s="453"/>
      <c r="P29" s="451">
        <v>1123.9069999999999</v>
      </c>
      <c r="Q29" s="453"/>
      <c r="R29" s="451">
        <v>1244.05</v>
      </c>
      <c r="S29" s="453"/>
      <c r="T29" s="451">
        <v>1213.5139999999999</v>
      </c>
      <c r="U29" s="453"/>
      <c r="V29" s="451">
        <v>1168.9780000000001</v>
      </c>
      <c r="W29" s="453"/>
      <c r="X29" s="451">
        <v>1349.499</v>
      </c>
      <c r="Y29" s="453"/>
      <c r="Z29" s="451">
        <v>1063.826</v>
      </c>
      <c r="AA29" s="453"/>
      <c r="AB29" s="451">
        <v>1144.0889999999999</v>
      </c>
      <c r="AC29" s="455"/>
      <c r="AD29" s="445">
        <v>13992.296000000002</v>
      </c>
      <c r="AE29" s="446"/>
      <c r="AF29" s="451">
        <v>1164.5889999999999</v>
      </c>
      <c r="AG29" s="453"/>
      <c r="AH29" s="451">
        <v>1143.2370000000001</v>
      </c>
      <c r="AI29" s="453"/>
      <c r="AJ29" s="451">
        <v>1051.913</v>
      </c>
      <c r="AK29" s="453"/>
      <c r="AL29" s="451">
        <v>1189.348</v>
      </c>
      <c r="AM29" s="453"/>
      <c r="AN29" s="451">
        <v>1156.905</v>
      </c>
      <c r="AO29" s="452"/>
      <c r="AP29" s="730">
        <v>1114.8579999999999</v>
      </c>
      <c r="AQ29" s="731"/>
      <c r="AR29" s="690">
        <v>1277.759</v>
      </c>
      <c r="AS29" s="691"/>
      <c r="AT29" s="690">
        <v>1120.6590000000001</v>
      </c>
      <c r="AU29" s="691"/>
      <c r="AV29" s="690">
        <v>1192.308</v>
      </c>
      <c r="AW29" s="691"/>
      <c r="AX29" s="732">
        <f>SUM(AF29:AW29)</f>
        <v>10411.576000000001</v>
      </c>
      <c r="AY29" s="733"/>
    </row>
    <row r="30" spans="2:51" ht="15.5" thickBot="1">
      <c r="B30" s="268" t="s">
        <v>92</v>
      </c>
      <c r="C30" s="269"/>
      <c r="D30" s="269"/>
      <c r="E30" s="270"/>
      <c r="F30" s="73">
        <v>-4.5113516436551926E-2</v>
      </c>
      <c r="G30" s="76"/>
      <c r="H30" s="73">
        <v>-1.0542650030948231E-2</v>
      </c>
      <c r="I30" s="76"/>
      <c r="J30" s="73">
        <v>-0.15266833208833097</v>
      </c>
      <c r="K30" s="76"/>
      <c r="L30" s="73">
        <v>6.7595664914246401E-2</v>
      </c>
      <c r="M30" s="76"/>
      <c r="N30" s="73">
        <v>-9.5189153213219191E-2</v>
      </c>
      <c r="O30" s="76"/>
      <c r="P30" s="73">
        <v>-9.8784300549835335E-2</v>
      </c>
      <c r="Q30" s="76"/>
      <c r="R30" s="73">
        <v>4.3783445454438574E-2</v>
      </c>
      <c r="S30" s="76"/>
      <c r="T30" s="73">
        <v>-0.13255618126114233</v>
      </c>
      <c r="U30" s="76"/>
      <c r="V30" s="73">
        <v>-5.4572952513435524E-2</v>
      </c>
      <c r="W30" s="76"/>
      <c r="X30" s="73">
        <v>8.2286734418909102E-2</v>
      </c>
      <c r="Y30" s="76"/>
      <c r="Z30" s="73">
        <v>3.5781188539114828E-2</v>
      </c>
      <c r="AA30" s="76"/>
      <c r="AB30" s="73">
        <v>-2.293949357359415E-2</v>
      </c>
      <c r="AC30" s="77"/>
      <c r="AD30" s="70">
        <v>-3.68072018202803E-2</v>
      </c>
      <c r="AE30" s="71"/>
      <c r="AF30" s="73">
        <f t="shared" ref="AF30" si="10">(AF29-F29)/F29</f>
        <v>6.3740059882755398E-2</v>
      </c>
      <c r="AG30" s="76"/>
      <c r="AH30" s="73">
        <f t="shared" ref="AH30" si="11">(AH29-H29)/H29</f>
        <v>0.11569604317424392</v>
      </c>
      <c r="AI30" s="76"/>
      <c r="AJ30" s="73">
        <f t="shared" ref="AJ30" si="12">(AJ29-J29)/J29</f>
        <v>-8.2731071479645757E-2</v>
      </c>
      <c r="AK30" s="76"/>
      <c r="AL30" s="73">
        <f>(AL29-L29)/L29</f>
        <v>1.395917529864562E-4</v>
      </c>
      <c r="AM30" s="76"/>
      <c r="AN30" s="73">
        <f>(AN29-N29)/N29</f>
        <v>-5.8640066657336384E-2</v>
      </c>
      <c r="AO30" s="74"/>
      <c r="AP30" s="73">
        <f>(AP29-P29)/P29</f>
        <v>-8.0513779165001902E-3</v>
      </c>
      <c r="AQ30" s="74"/>
      <c r="AR30" s="693">
        <f>(AR29-R29)/R29</f>
        <v>2.7096177806358316E-2</v>
      </c>
      <c r="AS30" s="699"/>
      <c r="AT30" s="693">
        <f>(AT29-T29)/T29</f>
        <v>-7.6517452621065601E-2</v>
      </c>
      <c r="AU30" s="699"/>
      <c r="AV30" s="693">
        <f>(AV29-V29)/V29</f>
        <v>1.9957603992547274E-2</v>
      </c>
      <c r="AW30" s="699"/>
      <c r="AX30" s="709">
        <f>(SUM(AF29:AW29)-SUM(F29:W29))/SUM(F29:W29)</f>
        <v>-2.2334703928612218E-3</v>
      </c>
      <c r="AY30" s="710"/>
    </row>
    <row r="31" spans="2:51">
      <c r="B31" s="72" t="s">
        <v>71</v>
      </c>
      <c r="C31" s="72"/>
      <c r="D31" s="16" t="s">
        <v>72</v>
      </c>
    </row>
    <row r="32" spans="2:51">
      <c r="B32" s="25"/>
      <c r="C32" s="25"/>
      <c r="D32" s="16"/>
    </row>
    <row r="33" spans="2:51">
      <c r="B33" s="25"/>
      <c r="C33" s="25"/>
      <c r="D33" s="16"/>
    </row>
    <row r="34" spans="2:51" ht="16">
      <c r="B34" s="6" t="s">
        <v>93</v>
      </c>
      <c r="E34" s="68" t="s">
        <v>145</v>
      </c>
    </row>
    <row r="35" spans="2:51" ht="16.5" thickBot="1">
      <c r="B35" s="6"/>
      <c r="S35" s="7"/>
      <c r="AB35" s="7"/>
      <c r="AI35" s="7"/>
      <c r="AJ35" s="7"/>
      <c r="AK35" s="7"/>
      <c r="AL35" s="7"/>
      <c r="AM35" s="7"/>
      <c r="AN35" s="7"/>
      <c r="AO35" s="7"/>
      <c r="AP35" s="7"/>
      <c r="AQ35" s="7"/>
      <c r="AR35" s="1"/>
      <c r="AT35" s="8" t="s">
        <v>1</v>
      </c>
    </row>
    <row r="36" spans="2:51" ht="15.5" thickBot="1">
      <c r="B36" s="156"/>
      <c r="C36" s="157"/>
      <c r="D36" s="157"/>
      <c r="E36" s="158"/>
      <c r="F36" s="143">
        <v>45292</v>
      </c>
      <c r="G36" s="147"/>
      <c r="H36" s="143">
        <v>45324</v>
      </c>
      <c r="I36" s="144"/>
      <c r="J36" s="143">
        <v>45354</v>
      </c>
      <c r="K36" s="144"/>
      <c r="L36" s="143">
        <v>45386</v>
      </c>
      <c r="M36" s="144"/>
      <c r="N36" s="143">
        <v>45417</v>
      </c>
      <c r="O36" s="147"/>
      <c r="P36" s="143">
        <v>45449</v>
      </c>
      <c r="Q36" s="144"/>
      <c r="R36" s="143">
        <v>45480</v>
      </c>
      <c r="S36" s="147"/>
      <c r="T36" s="143">
        <v>45512</v>
      </c>
      <c r="U36" s="147"/>
      <c r="V36" s="143">
        <v>45544</v>
      </c>
      <c r="W36" s="147"/>
      <c r="X36" s="143">
        <v>45575</v>
      </c>
      <c r="Y36" s="147"/>
      <c r="Z36" s="143">
        <v>45607</v>
      </c>
      <c r="AA36" s="147"/>
      <c r="AB36" s="143">
        <v>45638</v>
      </c>
      <c r="AC36" s="149"/>
      <c r="AD36" s="145" t="s">
        <v>82</v>
      </c>
      <c r="AE36" s="146"/>
      <c r="AF36" s="143">
        <f>AF25</f>
        <v>45658</v>
      </c>
      <c r="AG36" s="147"/>
      <c r="AH36" s="143">
        <f>AH25</f>
        <v>45689</v>
      </c>
      <c r="AI36" s="147"/>
      <c r="AJ36" s="143">
        <f t="shared" ref="AJ36" si="13">AJ25</f>
        <v>45719</v>
      </c>
      <c r="AK36" s="147"/>
      <c r="AL36" s="143">
        <f t="shared" ref="AL36:AP36" si="14">AL25</f>
        <v>45751</v>
      </c>
      <c r="AM36" s="147"/>
      <c r="AN36" s="143">
        <f t="shared" si="14"/>
        <v>45782</v>
      </c>
      <c r="AO36" s="147"/>
      <c r="AP36" s="143">
        <f t="shared" si="14"/>
        <v>45814</v>
      </c>
      <c r="AQ36" s="149"/>
      <c r="AR36" s="673">
        <f>AR25</f>
        <v>45844</v>
      </c>
      <c r="AS36" s="674"/>
      <c r="AT36" s="673">
        <f>AT25</f>
        <v>45875</v>
      </c>
      <c r="AU36" s="674"/>
      <c r="AV36" s="673">
        <f>AV25</f>
        <v>45906</v>
      </c>
      <c r="AW36" s="674"/>
      <c r="AX36" s="715" t="s">
        <v>82</v>
      </c>
      <c r="AY36" s="716"/>
    </row>
    <row r="37" spans="2:51" ht="15.5" thickTop="1">
      <c r="B37" s="111" t="s">
        <v>94</v>
      </c>
      <c r="C37" s="112"/>
      <c r="D37" s="112"/>
      <c r="E37" s="113"/>
      <c r="F37" s="295">
        <v>2861.3009999999999</v>
      </c>
      <c r="G37" s="296"/>
      <c r="H37" s="295">
        <v>2125.1890000000003</v>
      </c>
      <c r="I37" s="296"/>
      <c r="J37" s="295">
        <v>1721.165</v>
      </c>
      <c r="K37" s="296"/>
      <c r="L37" s="295">
        <v>1816.069</v>
      </c>
      <c r="M37" s="296"/>
      <c r="N37" s="295">
        <v>1870.23</v>
      </c>
      <c r="O37" s="296"/>
      <c r="P37" s="295">
        <v>1690.0630000000001</v>
      </c>
      <c r="Q37" s="296"/>
      <c r="R37" s="295">
        <v>2185.1039999999998</v>
      </c>
      <c r="S37" s="296"/>
      <c r="T37" s="295">
        <v>2141.8209999999999</v>
      </c>
      <c r="U37" s="296"/>
      <c r="V37" s="295">
        <v>2227.9349999999999</v>
      </c>
      <c r="W37" s="296"/>
      <c r="X37" s="295">
        <v>2503.5479999999998</v>
      </c>
      <c r="Y37" s="296"/>
      <c r="Z37" s="295">
        <v>2014.1320000000001</v>
      </c>
      <c r="AA37" s="296"/>
      <c r="AB37" s="295">
        <v>1755.0070000000001</v>
      </c>
      <c r="AC37" s="299"/>
      <c r="AD37" s="303">
        <v>24911.563999999998</v>
      </c>
      <c r="AE37" s="304"/>
      <c r="AF37" s="295">
        <f>AF39+AF41</f>
        <v>1919.4349999999999</v>
      </c>
      <c r="AG37" s="296"/>
      <c r="AH37" s="295">
        <f t="shared" ref="AH37:AL37" si="15">AH39+AH41</f>
        <v>1786.5940000000001</v>
      </c>
      <c r="AI37" s="296"/>
      <c r="AJ37" s="295">
        <f t="shared" si="15"/>
        <v>1892.8330000000001</v>
      </c>
      <c r="AK37" s="296"/>
      <c r="AL37" s="295">
        <f t="shared" si="15"/>
        <v>1868.72</v>
      </c>
      <c r="AM37" s="296"/>
      <c r="AN37" s="295">
        <f t="shared" ref="AN37:AP37" si="16">AN39+AN41</f>
        <v>1852.55</v>
      </c>
      <c r="AO37" s="296"/>
      <c r="AP37" s="295">
        <f t="shared" si="16"/>
        <v>1784.347</v>
      </c>
      <c r="AQ37" s="296"/>
      <c r="AR37" s="686">
        <f t="shared" ref="AR37" si="17">AR39+AR41</f>
        <v>2023.087</v>
      </c>
      <c r="AS37" s="687"/>
      <c r="AT37" s="686">
        <f>AT39+AT41</f>
        <v>1898.1009999999999</v>
      </c>
      <c r="AU37" s="687"/>
      <c r="AV37" s="686">
        <f>AV39+AV41</f>
        <v>1983.0239999999999</v>
      </c>
      <c r="AW37" s="687"/>
      <c r="AX37" s="728">
        <f>SUM(AF37:AW37)</f>
        <v>17008.690999999999</v>
      </c>
      <c r="AY37" s="729"/>
    </row>
    <row r="38" spans="2:51" ht="15.5" thickBot="1">
      <c r="B38" s="343" t="s">
        <v>95</v>
      </c>
      <c r="C38" s="344"/>
      <c r="D38" s="344"/>
      <c r="E38" s="345"/>
      <c r="F38" s="238">
        <v>0.30910470958181202</v>
      </c>
      <c r="G38" s="245"/>
      <c r="H38" s="238">
        <v>7.4781446825554987E-2</v>
      </c>
      <c r="I38" s="245"/>
      <c r="J38" s="238">
        <v>-0.22186833158522912</v>
      </c>
      <c r="K38" s="245"/>
      <c r="L38" s="238">
        <v>-0.10404211631420091</v>
      </c>
      <c r="M38" s="245"/>
      <c r="N38" s="238">
        <v>-8.9357603756643922E-2</v>
      </c>
      <c r="O38" s="245"/>
      <c r="P38" s="238">
        <v>-0.48800926032516556</v>
      </c>
      <c r="Q38" s="245"/>
      <c r="R38" s="238">
        <v>-0.67053402610874735</v>
      </c>
      <c r="S38" s="245"/>
      <c r="T38" s="238">
        <v>0.14716545575786455</v>
      </c>
      <c r="U38" s="245"/>
      <c r="V38" s="238">
        <v>0.15221945766530154</v>
      </c>
      <c r="W38" s="245"/>
      <c r="X38" s="238">
        <v>0.28013212694208445</v>
      </c>
      <c r="Y38" s="245"/>
      <c r="Z38" s="238">
        <v>-0.34284117407727277</v>
      </c>
      <c r="AA38" s="245"/>
      <c r="AB38" s="238">
        <v>-0.55214812380158629</v>
      </c>
      <c r="AC38" s="248"/>
      <c r="AD38" s="70">
        <v>3.9735303600551442E-2</v>
      </c>
      <c r="AE38" s="71"/>
      <c r="AF38" s="238">
        <f>(AF37-F37)/F37</f>
        <v>-0.32917403656588384</v>
      </c>
      <c r="AG38" s="245"/>
      <c r="AH38" s="238">
        <f>(AH37-H37)/H37</f>
        <v>-0.15932465300733262</v>
      </c>
      <c r="AI38" s="245"/>
      <c r="AJ38" s="238">
        <f t="shared" ref="AJ38" si="18">(AJ37-J37)/J37</f>
        <v>9.9739420683083918E-2</v>
      </c>
      <c r="AK38" s="245"/>
      <c r="AL38" s="238">
        <f t="shared" ref="AL38" si="19">(AL37-L37)/L37</f>
        <v>2.8991739851294236E-2</v>
      </c>
      <c r="AM38" s="245"/>
      <c r="AN38" s="238">
        <f>(AN37-N37)/N37</f>
        <v>-9.4533827390214376E-3</v>
      </c>
      <c r="AO38" s="245"/>
      <c r="AP38" s="238">
        <f>(AP37-P37)/P37</f>
        <v>5.5787269468652867E-2</v>
      </c>
      <c r="AQ38" s="245"/>
      <c r="AR38" s="688">
        <f>(AR37-R37)/R37</f>
        <v>-7.4146127598503253E-2</v>
      </c>
      <c r="AS38" s="689"/>
      <c r="AT38" s="688">
        <f>(AT37-T37)/T37</f>
        <v>-0.11379102175205119</v>
      </c>
      <c r="AU38" s="689"/>
      <c r="AV38" s="688">
        <f>(AV37-V37)/V37</f>
        <v>-0.10992735425405142</v>
      </c>
      <c r="AW38" s="689"/>
      <c r="AX38" s="709">
        <f>(SUM(AF37:AW37)-SUM(F37:W37))/SUM(F37:W37)</f>
        <v>-8.7461599751959385E-2</v>
      </c>
      <c r="AY38" s="710"/>
    </row>
    <row r="39" spans="2:51" ht="15.5" thickTop="1">
      <c r="B39" s="322" t="s">
        <v>96</v>
      </c>
      <c r="C39" s="323"/>
      <c r="D39" s="323"/>
      <c r="E39" s="324"/>
      <c r="F39" s="295">
        <v>1977.857</v>
      </c>
      <c r="G39" s="296"/>
      <c r="H39" s="295">
        <v>1166.787</v>
      </c>
      <c r="I39" s="296"/>
      <c r="J39" s="295">
        <v>771.125</v>
      </c>
      <c r="K39" s="296"/>
      <c r="L39" s="295">
        <v>853.62</v>
      </c>
      <c r="M39" s="296"/>
      <c r="N39" s="295">
        <v>878.54899999999998</v>
      </c>
      <c r="O39" s="296"/>
      <c r="P39" s="295">
        <v>790.95799999999997</v>
      </c>
      <c r="Q39" s="296"/>
      <c r="R39" s="295">
        <v>1083.1479999999999</v>
      </c>
      <c r="S39" s="296"/>
      <c r="T39" s="295">
        <v>1050.039</v>
      </c>
      <c r="U39" s="296"/>
      <c r="V39" s="295">
        <v>1101.242</v>
      </c>
      <c r="W39" s="296"/>
      <c r="X39" s="295">
        <v>1218.009</v>
      </c>
      <c r="Y39" s="296"/>
      <c r="Z39" s="295">
        <v>922.36400000000003</v>
      </c>
      <c r="AA39" s="296"/>
      <c r="AB39" s="295">
        <v>880.67700000000002</v>
      </c>
      <c r="AC39" s="299"/>
      <c r="AD39" s="303">
        <v>12694.375</v>
      </c>
      <c r="AE39" s="304"/>
      <c r="AF39" s="295">
        <v>1002.873</v>
      </c>
      <c r="AG39" s="296"/>
      <c r="AH39" s="295">
        <v>914.16600000000005</v>
      </c>
      <c r="AI39" s="296"/>
      <c r="AJ39" s="295">
        <v>1011.0940000000001</v>
      </c>
      <c r="AK39" s="296"/>
      <c r="AL39" s="295">
        <v>880.68600000000004</v>
      </c>
      <c r="AM39" s="296"/>
      <c r="AN39" s="295">
        <v>956.56799999999998</v>
      </c>
      <c r="AO39" s="296"/>
      <c r="AP39" s="730">
        <v>904.97799999999995</v>
      </c>
      <c r="AQ39" s="731"/>
      <c r="AR39" s="690">
        <v>1107.19</v>
      </c>
      <c r="AS39" s="691"/>
      <c r="AT39" s="690">
        <v>1034.7729999999999</v>
      </c>
      <c r="AU39" s="691"/>
      <c r="AV39" s="690">
        <v>1008.16</v>
      </c>
      <c r="AW39" s="691"/>
      <c r="AX39" s="728">
        <f>SUM(AF39:AW39)</f>
        <v>8820.4880000000012</v>
      </c>
      <c r="AY39" s="729"/>
    </row>
    <row r="40" spans="2:51" ht="15.5" thickBot="1">
      <c r="B40" s="343" t="s">
        <v>92</v>
      </c>
      <c r="C40" s="344"/>
      <c r="D40" s="344"/>
      <c r="E40" s="345"/>
      <c r="F40" s="238">
        <v>1.0589272608978528</v>
      </c>
      <c r="G40" s="245"/>
      <c r="H40" s="238">
        <v>0.27540006995758826</v>
      </c>
      <c r="I40" s="245"/>
      <c r="J40" s="238">
        <v>3.6725875494751259E-2</v>
      </c>
      <c r="K40" s="245"/>
      <c r="L40" s="238">
        <v>-0.28291390884248258</v>
      </c>
      <c r="M40" s="245"/>
      <c r="N40" s="238">
        <v>-0.20877245438874892</v>
      </c>
      <c r="O40" s="245"/>
      <c r="P40" s="238">
        <v>-0.66883949083147476</v>
      </c>
      <c r="Q40" s="245"/>
      <c r="R40" s="238">
        <v>-0.81052288712468146</v>
      </c>
      <c r="S40" s="245"/>
      <c r="T40" s="238">
        <v>0.1685836290853</v>
      </c>
      <c r="U40" s="245"/>
      <c r="V40" s="238">
        <v>0.17590113923090955</v>
      </c>
      <c r="W40" s="245"/>
      <c r="X40" s="238">
        <v>0.25639306451396626</v>
      </c>
      <c r="Y40" s="245"/>
      <c r="Z40" s="238">
        <v>-0.55550372347628552</v>
      </c>
      <c r="AA40" s="245"/>
      <c r="AB40" s="238">
        <v>-0.52472011074143321</v>
      </c>
      <c r="AC40" s="248"/>
      <c r="AD40" s="70">
        <v>-0.35749235469362672</v>
      </c>
      <c r="AE40" s="71"/>
      <c r="AF40" s="238">
        <f>(AF39-F39)/F39</f>
        <v>-0.49294969252074339</v>
      </c>
      <c r="AG40" s="245"/>
      <c r="AH40" s="238">
        <f>(AH39-H39)/H39</f>
        <v>-0.21650995425900355</v>
      </c>
      <c r="AI40" s="245"/>
      <c r="AJ40" s="238">
        <f t="shared" ref="AJ40" si="20">(AJ39-J39)/J39</f>
        <v>0.31119338628627013</v>
      </c>
      <c r="AK40" s="245"/>
      <c r="AL40" s="238">
        <f t="shared" ref="AL40" si="21">(AL39-L39)/L39</f>
        <v>3.1707317073170767E-2</v>
      </c>
      <c r="AM40" s="245"/>
      <c r="AN40" s="238">
        <f>(AN39-N39)/N39</f>
        <v>8.8804380859804077E-2</v>
      </c>
      <c r="AO40" s="245"/>
      <c r="AP40" s="238">
        <f>(AP39-P39)/P39</f>
        <v>0.14415430402119958</v>
      </c>
      <c r="AQ40" s="245"/>
      <c r="AR40" s="688">
        <f>(AR39-R39)/R39</f>
        <v>2.2196412678599918E-2</v>
      </c>
      <c r="AS40" s="689"/>
      <c r="AT40" s="688">
        <f>(AT39-T39)/T39</f>
        <v>-1.4538507617336192E-2</v>
      </c>
      <c r="AU40" s="692"/>
      <c r="AV40" s="688">
        <f>(AV39-V39)/V39</f>
        <v>-8.4524564083098899E-2</v>
      </c>
      <c r="AW40" s="692"/>
      <c r="AX40" s="709">
        <f>(SUM(AF39:AW39)-SUM(F39:W39))/SUM(F39:W39)</f>
        <v>-8.8163790630419167E-2</v>
      </c>
      <c r="AY40" s="710"/>
    </row>
    <row r="41" spans="2:51" ht="15.5" thickTop="1">
      <c r="B41" s="322" t="s">
        <v>97</v>
      </c>
      <c r="C41" s="323"/>
      <c r="D41" s="323"/>
      <c r="E41" s="324"/>
      <c r="F41" s="295">
        <v>883.44399999999996</v>
      </c>
      <c r="G41" s="296"/>
      <c r="H41" s="295">
        <v>958.40200000000004</v>
      </c>
      <c r="I41" s="296"/>
      <c r="J41" s="295">
        <v>950.04</v>
      </c>
      <c r="K41" s="296"/>
      <c r="L41" s="295">
        <v>962.44899999999996</v>
      </c>
      <c r="M41" s="296"/>
      <c r="N41" s="295">
        <v>991.68100000000004</v>
      </c>
      <c r="O41" s="296"/>
      <c r="P41" s="295">
        <v>899.10500000000002</v>
      </c>
      <c r="Q41" s="296"/>
      <c r="R41" s="295">
        <v>1101.9559999999999</v>
      </c>
      <c r="S41" s="296"/>
      <c r="T41" s="295">
        <v>1091.7819999999999</v>
      </c>
      <c r="U41" s="296"/>
      <c r="V41" s="295">
        <v>1126.693</v>
      </c>
      <c r="W41" s="296"/>
      <c r="X41" s="295">
        <v>1285.539</v>
      </c>
      <c r="Y41" s="296"/>
      <c r="Z41" s="295">
        <v>1091.768</v>
      </c>
      <c r="AA41" s="296"/>
      <c r="AB41" s="295">
        <v>874.33</v>
      </c>
      <c r="AC41" s="299"/>
      <c r="AD41" s="303">
        <v>12217.189</v>
      </c>
      <c r="AE41" s="304"/>
      <c r="AF41" s="295">
        <v>916.56200000000001</v>
      </c>
      <c r="AG41" s="296"/>
      <c r="AH41" s="295">
        <v>872.428</v>
      </c>
      <c r="AI41" s="296"/>
      <c r="AJ41" s="295">
        <v>881.73900000000003</v>
      </c>
      <c r="AK41" s="296"/>
      <c r="AL41" s="295">
        <v>988.03399999999999</v>
      </c>
      <c r="AM41" s="296"/>
      <c r="AN41" s="295">
        <v>895.98199999999997</v>
      </c>
      <c r="AO41" s="296"/>
      <c r="AP41" s="730">
        <v>879.36900000000003</v>
      </c>
      <c r="AQ41" s="731"/>
      <c r="AR41" s="690">
        <v>915.89700000000005</v>
      </c>
      <c r="AS41" s="691"/>
      <c r="AT41" s="690">
        <v>863.32799999999997</v>
      </c>
      <c r="AU41" s="691"/>
      <c r="AV41" s="690">
        <v>974.86400000000003</v>
      </c>
      <c r="AW41" s="691"/>
      <c r="AX41" s="728">
        <f>SUM(AF41:AW41)</f>
        <v>8188.2029999999995</v>
      </c>
      <c r="AY41" s="729"/>
    </row>
    <row r="42" spans="2:51" ht="15.5" thickBot="1">
      <c r="B42" s="268" t="s">
        <v>98</v>
      </c>
      <c r="C42" s="269"/>
      <c r="D42" s="269"/>
      <c r="E42" s="270"/>
      <c r="F42" s="73">
        <v>-0.27886125504869941</v>
      </c>
      <c r="G42" s="76"/>
      <c r="H42" s="73">
        <v>-9.7959306604723628E-2</v>
      </c>
      <c r="I42" s="76"/>
      <c r="J42" s="73">
        <v>-0.35288315877807697</v>
      </c>
      <c r="K42" s="76"/>
      <c r="L42" s="73">
        <v>0.15048825124886878</v>
      </c>
      <c r="M42" s="76"/>
      <c r="N42" s="73">
        <v>5.119325493488347E-2</v>
      </c>
      <c r="O42" s="76"/>
      <c r="P42" s="73">
        <v>-1.4702127403095289E-2</v>
      </c>
      <c r="Q42" s="76"/>
      <c r="R42" s="73">
        <v>0.20333846938407785</v>
      </c>
      <c r="S42" s="76"/>
      <c r="T42" s="73">
        <v>0.12729401609502533</v>
      </c>
      <c r="U42" s="76"/>
      <c r="V42" s="73">
        <v>0.12997671232601937</v>
      </c>
      <c r="W42" s="76"/>
      <c r="X42" s="73">
        <v>0.30346688351587736</v>
      </c>
      <c r="Y42" s="76"/>
      <c r="Z42" s="73">
        <v>0.1029831324911703</v>
      </c>
      <c r="AA42" s="76"/>
      <c r="AB42" s="73">
        <v>-0.5767507988596916</v>
      </c>
      <c r="AC42" s="77"/>
      <c r="AD42" s="70">
        <v>-8.6312686677782025E-2</v>
      </c>
      <c r="AE42" s="71"/>
      <c r="AF42" s="73">
        <f>(AF41-F41)/F41</f>
        <v>3.7487378939695164E-2</v>
      </c>
      <c r="AG42" s="76"/>
      <c r="AH42" s="73">
        <f>(AH41-H41)/H41</f>
        <v>-8.9705572400725422E-2</v>
      </c>
      <c r="AI42" s="76"/>
      <c r="AJ42" s="73">
        <f t="shared" ref="AJ42" si="22">(AJ41-J41)/J41</f>
        <v>-7.1892762410003724E-2</v>
      </c>
      <c r="AK42" s="76"/>
      <c r="AL42" s="73">
        <f t="shared" ref="AL42" si="23">(AL41-L41)/L41</f>
        <v>2.6583226747599133E-2</v>
      </c>
      <c r="AM42" s="76"/>
      <c r="AN42" s="73">
        <f t="shared" ref="AN42" si="24">(AN41-N41)/N41</f>
        <v>-9.6501798461400459E-2</v>
      </c>
      <c r="AO42" s="76"/>
      <c r="AP42" s="73">
        <f>(AP41-P41)/P41</f>
        <v>-2.195071765811556E-2</v>
      </c>
      <c r="AQ42" s="76"/>
      <c r="AR42" s="693">
        <f>(AR41-R41)/R41</f>
        <v>-0.16884430957315888</v>
      </c>
      <c r="AS42" s="694"/>
      <c r="AT42" s="693">
        <f>(AT41-T41)/T41</f>
        <v>-0.20924873280563333</v>
      </c>
      <c r="AU42" s="694"/>
      <c r="AV42" s="693">
        <f>(AV41-V41)/V41</f>
        <v>-0.13475631782570757</v>
      </c>
      <c r="AW42" s="694"/>
      <c r="AX42" s="709">
        <f>(SUM(AF41:AW41)-SUM(F41:W41))/SUM(F41:W41)</f>
        <v>-8.6703975393818494E-2</v>
      </c>
      <c r="AY42" s="710"/>
    </row>
    <row r="43" spans="2:51">
      <c r="B43" s="72" t="s">
        <v>71</v>
      </c>
      <c r="C43" s="72"/>
      <c r="D43" s="16" t="s">
        <v>72</v>
      </c>
    </row>
    <row r="44" spans="2:51">
      <c r="B44" s="25"/>
      <c r="C44" s="25"/>
      <c r="D44" s="16"/>
    </row>
    <row r="45" spans="2:51">
      <c r="C45" s="16"/>
    </row>
    <row r="46" spans="2:51" ht="16">
      <c r="B46" s="6" t="s">
        <v>99</v>
      </c>
      <c r="J46" s="68" t="s">
        <v>146</v>
      </c>
      <c r="K46" s="68"/>
      <c r="L46" s="68"/>
      <c r="M46" s="68"/>
      <c r="N46" s="68"/>
      <c r="O46" s="68"/>
      <c r="P46" s="69"/>
    </row>
    <row r="47" spans="2:51" ht="16.5" thickBot="1">
      <c r="B47" s="6"/>
      <c r="S47" s="7"/>
      <c r="U47" s="7"/>
      <c r="AE47" s="7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T47" s="8" t="s">
        <v>1</v>
      </c>
    </row>
    <row r="48" spans="2:51" ht="15.5" thickBot="1">
      <c r="B48" s="156"/>
      <c r="C48" s="157"/>
      <c r="D48" s="157"/>
      <c r="E48" s="158"/>
      <c r="F48" s="143">
        <v>45292</v>
      </c>
      <c r="G48" s="147"/>
      <c r="H48" s="143">
        <v>45324</v>
      </c>
      <c r="I48" s="144"/>
      <c r="J48" s="143">
        <v>45354</v>
      </c>
      <c r="K48" s="144"/>
      <c r="L48" s="143">
        <v>45386</v>
      </c>
      <c r="M48" s="144"/>
      <c r="N48" s="143">
        <v>45417</v>
      </c>
      <c r="O48" s="144"/>
      <c r="P48" s="143">
        <v>45449</v>
      </c>
      <c r="Q48" s="147"/>
      <c r="R48" s="143">
        <v>45480</v>
      </c>
      <c r="S48" s="147"/>
      <c r="T48" s="143">
        <v>45512</v>
      </c>
      <c r="U48" s="144"/>
      <c r="V48" s="143">
        <v>45544</v>
      </c>
      <c r="W48" s="149"/>
      <c r="X48" s="143">
        <v>45575</v>
      </c>
      <c r="Y48" s="149"/>
      <c r="Z48" s="143">
        <v>45607</v>
      </c>
      <c r="AA48" s="147"/>
      <c r="AB48" s="143">
        <v>45638</v>
      </c>
      <c r="AC48" s="147"/>
      <c r="AD48" s="145" t="s">
        <v>82</v>
      </c>
      <c r="AE48" s="146"/>
      <c r="AF48" s="143">
        <f>AF36</f>
        <v>45658</v>
      </c>
      <c r="AG48" s="147"/>
      <c r="AH48" s="143">
        <f>AH36</f>
        <v>45689</v>
      </c>
      <c r="AI48" s="147"/>
      <c r="AJ48" s="143">
        <f t="shared" ref="AJ48" si="25">AJ36</f>
        <v>45719</v>
      </c>
      <c r="AK48" s="147"/>
      <c r="AL48" s="143">
        <f t="shared" ref="AL48:AP48" si="26">AL36</f>
        <v>45751</v>
      </c>
      <c r="AM48" s="147"/>
      <c r="AN48" s="143">
        <f t="shared" si="26"/>
        <v>45782</v>
      </c>
      <c r="AO48" s="147"/>
      <c r="AP48" s="143">
        <f t="shared" si="26"/>
        <v>45814</v>
      </c>
      <c r="AQ48" s="147"/>
      <c r="AR48" s="143">
        <f>AR36</f>
        <v>45844</v>
      </c>
      <c r="AS48" s="147"/>
      <c r="AT48" s="673">
        <f>AT36</f>
        <v>45875</v>
      </c>
      <c r="AU48" s="685"/>
      <c r="AV48" s="673">
        <f>AV36</f>
        <v>45906</v>
      </c>
      <c r="AW48" s="685"/>
      <c r="AX48" s="715" t="s">
        <v>82</v>
      </c>
      <c r="AY48" s="716"/>
    </row>
    <row r="49" spans="2:51" ht="15.5" thickTop="1">
      <c r="B49" s="111" t="s">
        <v>100</v>
      </c>
      <c r="C49" s="112"/>
      <c r="D49" s="112"/>
      <c r="E49" s="113"/>
      <c r="F49" s="368">
        <f>F51+F53</f>
        <v>79.768000000000001</v>
      </c>
      <c r="G49" s="369"/>
      <c r="H49" s="368">
        <f t="shared" ref="H49" si="27">H51+H53</f>
        <v>50.982999999999997</v>
      </c>
      <c r="I49" s="369"/>
      <c r="J49" s="368">
        <f t="shared" ref="J49" si="28">J51+J53</f>
        <v>91.009</v>
      </c>
      <c r="K49" s="369"/>
      <c r="L49" s="368">
        <f t="shared" ref="L49" si="29">L51+L53</f>
        <v>108.88800000000001</v>
      </c>
      <c r="M49" s="369"/>
      <c r="N49" s="368">
        <f t="shared" ref="N49" si="30">N51+N53</f>
        <v>95.194000000000003</v>
      </c>
      <c r="O49" s="369"/>
      <c r="P49" s="368">
        <f t="shared" ref="P49" si="31">P51+P53</f>
        <v>115.261</v>
      </c>
      <c r="Q49" s="369"/>
      <c r="R49" s="368">
        <f>R51+R53</f>
        <v>71.364999999999995</v>
      </c>
      <c r="S49" s="369"/>
      <c r="T49" s="368">
        <f t="shared" ref="T49" si="32">T51+T53</f>
        <v>68.305000000000007</v>
      </c>
      <c r="U49" s="369"/>
      <c r="V49" s="368">
        <f t="shared" ref="V49" si="33">V51+V53</f>
        <v>62.245000000000005</v>
      </c>
      <c r="W49" s="369"/>
      <c r="X49" s="368">
        <f t="shared" ref="X49" si="34">X51+X53</f>
        <v>121.161</v>
      </c>
      <c r="Y49" s="369"/>
      <c r="Z49" s="368">
        <f t="shared" ref="Z49" si="35">Z51+Z53</f>
        <v>35.213000000000001</v>
      </c>
      <c r="AA49" s="369"/>
      <c r="AB49" s="368">
        <f t="shared" ref="AB49" si="36">AB51+AB53</f>
        <v>96.876000000000005</v>
      </c>
      <c r="AC49" s="369"/>
      <c r="AD49" s="297">
        <f>SUM(F49:AC49)</f>
        <v>996.26800000000003</v>
      </c>
      <c r="AE49" s="298"/>
      <c r="AF49" s="368">
        <f>AF51+AF53</f>
        <v>89.379000000000005</v>
      </c>
      <c r="AG49" s="369"/>
      <c r="AH49" s="368">
        <f>AH51+AH53</f>
        <v>74.454999999999998</v>
      </c>
      <c r="AI49" s="369"/>
      <c r="AJ49" s="368">
        <f t="shared" ref="AJ49" si="37">AJ51+AJ53</f>
        <v>57.066000000000003</v>
      </c>
      <c r="AK49" s="369"/>
      <c r="AL49" s="368">
        <f t="shared" ref="AL49:AP49" si="38">AL51+AL53</f>
        <v>69.929000000000002</v>
      </c>
      <c r="AM49" s="369"/>
      <c r="AN49" s="368">
        <f t="shared" si="38"/>
        <v>77.698000000000008</v>
      </c>
      <c r="AO49" s="369"/>
      <c r="AP49" s="368">
        <f t="shared" si="38"/>
        <v>128.65899999999999</v>
      </c>
      <c r="AQ49" s="369"/>
      <c r="AR49" s="368">
        <f>AR51+AR53</f>
        <v>93.655000000000001</v>
      </c>
      <c r="AS49" s="369"/>
      <c r="AT49" s="695">
        <f>AT51+AT53</f>
        <v>78.468000000000004</v>
      </c>
      <c r="AU49" s="696"/>
      <c r="AV49" s="695">
        <f>AV51+AV53</f>
        <v>57.822999999999993</v>
      </c>
      <c r="AW49" s="696"/>
      <c r="AX49" s="726">
        <f>SUM(AF49:AW49)</f>
        <v>727.13199999999995</v>
      </c>
      <c r="AY49" s="727"/>
    </row>
    <row r="50" spans="2:51" ht="15.5" thickBot="1">
      <c r="B50" s="343" t="s">
        <v>95</v>
      </c>
      <c r="C50" s="344"/>
      <c r="D50" s="344"/>
      <c r="E50" s="345"/>
      <c r="F50" s="238">
        <v>-0.19767822352472664</v>
      </c>
      <c r="G50" s="245"/>
      <c r="H50" s="238">
        <v>-0.26803250445069782</v>
      </c>
      <c r="I50" s="245"/>
      <c r="J50" s="238">
        <v>-0.46411074734437197</v>
      </c>
      <c r="K50" s="245"/>
      <c r="L50" s="238">
        <v>0.32655970176528637</v>
      </c>
      <c r="M50" s="245"/>
      <c r="N50" s="238">
        <v>-0.49819454621170978</v>
      </c>
      <c r="O50" s="245"/>
      <c r="P50" s="238">
        <v>-0.15609914949046055</v>
      </c>
      <c r="Q50" s="245"/>
      <c r="R50" s="238">
        <v>-0.46717973288614723</v>
      </c>
      <c r="S50" s="245"/>
      <c r="T50" s="238">
        <v>-0.35838546656897552</v>
      </c>
      <c r="U50" s="245"/>
      <c r="V50" s="238">
        <v>-0.55478227283131143</v>
      </c>
      <c r="W50" s="245"/>
      <c r="X50" s="238">
        <v>7.032685512367487E-2</v>
      </c>
      <c r="Y50" s="245"/>
      <c r="Z50" s="238">
        <v>-0.4482018334247434</v>
      </c>
      <c r="AA50" s="245"/>
      <c r="AB50" s="238">
        <v>0.37447859027836894</v>
      </c>
      <c r="AC50" s="245"/>
      <c r="AD50" s="70">
        <v>-0.10833289916945266</v>
      </c>
      <c r="AE50" s="71"/>
      <c r="AF50" s="238">
        <f>(AF49-F49)/F49</f>
        <v>0.12048691204493035</v>
      </c>
      <c r="AG50" s="245"/>
      <c r="AH50" s="238">
        <f>(AH49-H49)/H49</f>
        <v>0.46038875703665932</v>
      </c>
      <c r="AI50" s="245"/>
      <c r="AJ50" s="238">
        <f>(AJ49-J49)/J49</f>
        <v>-0.37296311353822148</v>
      </c>
      <c r="AK50" s="245"/>
      <c r="AL50" s="238">
        <f t="shared" ref="AL50" si="39">(AL49-L49)/L49</f>
        <v>-0.35778965542575858</v>
      </c>
      <c r="AM50" s="245"/>
      <c r="AN50" s="238">
        <f>(AN49-N49)/N49</f>
        <v>-0.18379309620354217</v>
      </c>
      <c r="AO50" s="245"/>
      <c r="AP50" s="238">
        <f>(AP49-P49)/P49</f>
        <v>0.11624053235699844</v>
      </c>
      <c r="AQ50" s="245"/>
      <c r="AR50" s="688">
        <f>(AR49-R49)/R49</f>
        <v>0.31233798080291469</v>
      </c>
      <c r="AS50" s="689"/>
      <c r="AT50" s="688">
        <f>(AT49-T49)/T49</f>
        <v>0.14878852207012658</v>
      </c>
      <c r="AU50" s="689"/>
      <c r="AV50" s="688">
        <f>(AV49-V49)/V49</f>
        <v>-7.104185075106452E-2</v>
      </c>
      <c r="AW50" s="689"/>
      <c r="AX50" s="709">
        <f>(SUM(AF49:AW49)-SUM(F49:W49))/SUM(F49:W49)</f>
        <v>-2.1380370327502417E-2</v>
      </c>
      <c r="AY50" s="710"/>
    </row>
    <row r="51" spans="2:51" ht="15.5" thickTop="1">
      <c r="B51" s="322" t="s">
        <v>101</v>
      </c>
      <c r="C51" s="323"/>
      <c r="D51" s="323"/>
      <c r="E51" s="324"/>
      <c r="F51" s="295">
        <v>61.508000000000003</v>
      </c>
      <c r="G51" s="296"/>
      <c r="H51" s="295">
        <v>35.198999999999998</v>
      </c>
      <c r="I51" s="296"/>
      <c r="J51" s="295">
        <v>56.606000000000002</v>
      </c>
      <c r="K51" s="296"/>
      <c r="L51" s="295">
        <v>68.367000000000004</v>
      </c>
      <c r="M51" s="296"/>
      <c r="N51" s="295">
        <v>73.268000000000001</v>
      </c>
      <c r="O51" s="296"/>
      <c r="P51" s="295">
        <v>83.971000000000004</v>
      </c>
      <c r="Q51" s="296"/>
      <c r="R51" s="295">
        <v>56.866999999999997</v>
      </c>
      <c r="S51" s="296"/>
      <c r="T51" s="295">
        <v>38.082000000000001</v>
      </c>
      <c r="U51" s="296"/>
      <c r="V51" s="295">
        <v>45.008000000000003</v>
      </c>
      <c r="W51" s="296"/>
      <c r="X51" s="295">
        <v>69.680000000000007</v>
      </c>
      <c r="Y51" s="296"/>
      <c r="Z51" s="295">
        <v>20.475999999999999</v>
      </c>
      <c r="AA51" s="296"/>
      <c r="AB51" s="295">
        <v>44.064999999999998</v>
      </c>
      <c r="AC51" s="296"/>
      <c r="AD51" s="297">
        <f>SUM(F51:AC51)</f>
        <v>653.09699999999998</v>
      </c>
      <c r="AE51" s="298"/>
      <c r="AF51" s="295">
        <v>63.008000000000003</v>
      </c>
      <c r="AG51" s="296"/>
      <c r="AH51" s="295">
        <v>54.908000000000001</v>
      </c>
      <c r="AI51" s="296"/>
      <c r="AJ51" s="295">
        <v>41.631</v>
      </c>
      <c r="AK51" s="296"/>
      <c r="AL51" s="295">
        <v>41.140999999999998</v>
      </c>
      <c r="AM51" s="296"/>
      <c r="AN51" s="295">
        <v>48.09</v>
      </c>
      <c r="AO51" s="296"/>
      <c r="AP51" s="295">
        <v>91.132999999999996</v>
      </c>
      <c r="AQ51" s="296"/>
      <c r="AR51" s="295">
        <v>41.756</v>
      </c>
      <c r="AS51" s="296"/>
      <c r="AT51" s="686">
        <v>52.58</v>
      </c>
      <c r="AU51" s="687"/>
      <c r="AV51" s="686">
        <v>20.331</v>
      </c>
      <c r="AW51" s="687"/>
      <c r="AX51" s="726">
        <f>SUM(AF51:AW51)</f>
        <v>454.57800000000003</v>
      </c>
      <c r="AY51" s="727"/>
    </row>
    <row r="52" spans="2:51" ht="15.5" thickBot="1">
      <c r="B52" s="343" t="s">
        <v>102</v>
      </c>
      <c r="C52" s="344"/>
      <c r="D52" s="344"/>
      <c r="E52" s="345"/>
      <c r="F52" s="238">
        <v>-8.1037470865953476E-2</v>
      </c>
      <c r="G52" s="245"/>
      <c r="H52" s="238">
        <v>-6.7403227088466799E-2</v>
      </c>
      <c r="I52" s="245"/>
      <c r="J52" s="238">
        <v>-0.32978131401034827</v>
      </c>
      <c r="K52" s="245"/>
      <c r="L52" s="238">
        <v>0.17440821795444394</v>
      </c>
      <c r="M52" s="245"/>
      <c r="N52" s="238">
        <v>-0.21587345754984533</v>
      </c>
      <c r="O52" s="245"/>
      <c r="P52" s="238">
        <v>0.46503275581124659</v>
      </c>
      <c r="Q52" s="245"/>
      <c r="R52" s="238">
        <v>-0.1176003835154481</v>
      </c>
      <c r="S52" s="245"/>
      <c r="T52" s="238">
        <v>-0.48090291976772714</v>
      </c>
      <c r="U52" s="245"/>
      <c r="V52" s="238">
        <v>-0.45597833969926993</v>
      </c>
      <c r="W52" s="245"/>
      <c r="X52" s="238">
        <v>-0.15231143552311432</v>
      </c>
      <c r="Y52" s="245"/>
      <c r="Z52" s="238">
        <v>-0.43427087362546291</v>
      </c>
      <c r="AA52" s="245"/>
      <c r="AB52" s="238">
        <v>0.1153719593996001</v>
      </c>
      <c r="AC52" s="245"/>
      <c r="AD52" s="70">
        <v>-0.18200003756644567</v>
      </c>
      <c r="AE52" s="71"/>
      <c r="AF52" s="238">
        <f>(AF51-F51)/F51</f>
        <v>2.4387071600442217E-2</v>
      </c>
      <c r="AG52" s="245"/>
      <c r="AH52" s="238">
        <f>(AH51-H51)/H51</f>
        <v>0.55993067984885947</v>
      </c>
      <c r="AI52" s="245"/>
      <c r="AJ52" s="238">
        <f t="shared" ref="AJ52" si="40">(AJ51-J51)/J51</f>
        <v>-0.26454792778150726</v>
      </c>
      <c r="AK52" s="245"/>
      <c r="AL52" s="238">
        <f t="shared" ref="AL52" si="41">(AL51-L51)/L51</f>
        <v>-0.39823306566033329</v>
      </c>
      <c r="AM52" s="245"/>
      <c r="AN52" s="238">
        <f t="shared" ref="AN52" si="42">(AN51-N51)/N51</f>
        <v>-0.3436425178795654</v>
      </c>
      <c r="AO52" s="245"/>
      <c r="AP52" s="238">
        <f>(AP51-P51)/P51</f>
        <v>8.529135058532103E-2</v>
      </c>
      <c r="AQ52" s="245"/>
      <c r="AR52" s="238">
        <f>(AR51-R51)/R51</f>
        <v>-0.26572528883183566</v>
      </c>
      <c r="AS52" s="245"/>
      <c r="AT52" s="688">
        <f>(AT51-T51)/T51</f>
        <v>0.38070479491623332</v>
      </c>
      <c r="AU52" s="689"/>
      <c r="AV52" s="688">
        <f>(AV51-V51)/V51</f>
        <v>-0.54828030572342701</v>
      </c>
      <c r="AW52" s="756"/>
      <c r="AX52" s="724">
        <f>(SUM(AF51:AW51)-SUM(F51:W51))/SUM(F51:W51)</f>
        <v>-0.12391785320577546</v>
      </c>
      <c r="AY52" s="725"/>
    </row>
    <row r="53" spans="2:51" ht="15.5" thickTop="1">
      <c r="B53" s="322" t="s">
        <v>103</v>
      </c>
      <c r="C53" s="323"/>
      <c r="D53" s="323"/>
      <c r="E53" s="324"/>
      <c r="F53" s="295">
        <v>18.260000000000002</v>
      </c>
      <c r="G53" s="296"/>
      <c r="H53" s="295">
        <v>15.784000000000001</v>
      </c>
      <c r="I53" s="296"/>
      <c r="J53" s="295">
        <v>34.402999999999999</v>
      </c>
      <c r="K53" s="296"/>
      <c r="L53" s="295">
        <v>40.521000000000001</v>
      </c>
      <c r="M53" s="296"/>
      <c r="N53" s="295">
        <v>21.925999999999998</v>
      </c>
      <c r="O53" s="296"/>
      <c r="P53" s="295">
        <v>31.29</v>
      </c>
      <c r="Q53" s="296"/>
      <c r="R53" s="295">
        <v>14.497999999999999</v>
      </c>
      <c r="S53" s="302"/>
      <c r="T53" s="295">
        <v>30.222999999999999</v>
      </c>
      <c r="U53" s="296"/>
      <c r="V53" s="295">
        <v>17.236999999999998</v>
      </c>
      <c r="W53" s="296"/>
      <c r="X53" s="295">
        <v>51.481000000000002</v>
      </c>
      <c r="Y53" s="296"/>
      <c r="Z53" s="295">
        <v>14.737</v>
      </c>
      <c r="AA53" s="296"/>
      <c r="AB53" s="295">
        <v>52.811</v>
      </c>
      <c r="AC53" s="296"/>
      <c r="AD53" s="297">
        <f>SUM(F53:AC53)</f>
        <v>343.17099999999999</v>
      </c>
      <c r="AE53" s="298"/>
      <c r="AF53" s="295">
        <v>26.370999999999999</v>
      </c>
      <c r="AG53" s="296"/>
      <c r="AH53" s="295">
        <v>19.547000000000001</v>
      </c>
      <c r="AI53" s="296"/>
      <c r="AJ53" s="295">
        <v>15.435</v>
      </c>
      <c r="AK53" s="296"/>
      <c r="AL53" s="295">
        <v>28.788</v>
      </c>
      <c r="AM53" s="296"/>
      <c r="AN53" s="295">
        <v>29.608000000000001</v>
      </c>
      <c r="AO53" s="296"/>
      <c r="AP53" s="295">
        <v>37.526000000000003</v>
      </c>
      <c r="AQ53" s="296"/>
      <c r="AR53" s="295">
        <v>51.899000000000001</v>
      </c>
      <c r="AS53" s="296"/>
      <c r="AT53" s="686">
        <v>25.888000000000002</v>
      </c>
      <c r="AU53" s="687"/>
      <c r="AV53" s="686">
        <v>37.491999999999997</v>
      </c>
      <c r="AW53" s="687"/>
      <c r="AX53" s="726">
        <f>SUM(AF53:AW53)</f>
        <v>272.55400000000003</v>
      </c>
      <c r="AY53" s="727"/>
    </row>
    <row r="54" spans="2:51" ht="15.5" thickBot="1">
      <c r="B54" s="268" t="s">
        <v>104</v>
      </c>
      <c r="C54" s="269"/>
      <c r="D54" s="269"/>
      <c r="E54" s="270"/>
      <c r="F54" s="73">
        <v>-0.43797152411626949</v>
      </c>
      <c r="G54" s="76"/>
      <c r="H54" s="73">
        <v>-0.50534332006643889</v>
      </c>
      <c r="I54" s="76"/>
      <c r="J54" s="73">
        <v>-0.59700828169476039</v>
      </c>
      <c r="K54" s="76"/>
      <c r="L54" s="73">
        <v>0.69764129205245307</v>
      </c>
      <c r="M54" s="76"/>
      <c r="N54" s="73">
        <v>-0.77223053270173692</v>
      </c>
      <c r="O54" s="76"/>
      <c r="P54" s="73">
        <v>-1</v>
      </c>
      <c r="Q54" s="76"/>
      <c r="R54" s="73">
        <v>-1</v>
      </c>
      <c r="S54" s="76"/>
      <c r="T54" s="73">
        <v>-8.6808073483200299E-2</v>
      </c>
      <c r="U54" s="76"/>
      <c r="V54" s="73">
        <v>-0.69799915901604881</v>
      </c>
      <c r="W54" s="76"/>
      <c r="X54" s="73">
        <v>0.66067741935483881</v>
      </c>
      <c r="Y54" s="76"/>
      <c r="Z54" s="73">
        <v>-0.46645668151044495</v>
      </c>
      <c r="AA54" s="76"/>
      <c r="AB54" s="73">
        <v>0.70495560936238899</v>
      </c>
      <c r="AC54" s="76"/>
      <c r="AD54" s="70">
        <v>-0.41859521340004213</v>
      </c>
      <c r="AE54" s="71"/>
      <c r="AF54" s="73">
        <f>(AF53-F53)/F53</f>
        <v>0.44419496166484096</v>
      </c>
      <c r="AG54" s="76"/>
      <c r="AH54" s="73">
        <f>(AH53-H53)/H53</f>
        <v>0.23840598073998984</v>
      </c>
      <c r="AI54" s="76"/>
      <c r="AJ54" s="73">
        <f t="shared" ref="AJ54" si="43">(AJ53-J53)/J53</f>
        <v>-0.55134726622678243</v>
      </c>
      <c r="AK54" s="76"/>
      <c r="AL54" s="73">
        <f t="shared" ref="AL54" si="44">(AL53-L53)/L53</f>
        <v>-0.2895535648182424</v>
      </c>
      <c r="AM54" s="76"/>
      <c r="AN54" s="73">
        <f t="shared" ref="AN54" si="45">(AN53-N53)/N53</f>
        <v>0.35036030283681485</v>
      </c>
      <c r="AO54" s="76"/>
      <c r="AP54" s="73">
        <f>(AP53-P53)/P53</f>
        <v>0.19929689996804104</v>
      </c>
      <c r="AQ54" s="76"/>
      <c r="AR54" s="73">
        <f>(AR53-R53)/R53</f>
        <v>2.5797351358808114</v>
      </c>
      <c r="AS54" s="76"/>
      <c r="AT54" s="693">
        <f>(AT53-T53)/T53</f>
        <v>-0.14343380868874689</v>
      </c>
      <c r="AU54" s="694"/>
      <c r="AV54" s="693">
        <f>(AV53-V53)/V53</f>
        <v>1.1750884724720079</v>
      </c>
      <c r="AW54" s="694"/>
      <c r="AX54" s="709">
        <f>(SUM(AF53:AW53)-SUM(F53:W53))/SUM(F53:W53)</f>
        <v>0.21598807898564334</v>
      </c>
      <c r="AY54" s="710"/>
    </row>
    <row r="55" spans="2:51">
      <c r="B55" s="72" t="s">
        <v>105</v>
      </c>
      <c r="C55" s="72"/>
      <c r="D55" s="16" t="s">
        <v>106</v>
      </c>
    </row>
    <row r="56" spans="2:51">
      <c r="B56" s="72" t="s">
        <v>71</v>
      </c>
      <c r="C56" s="72"/>
      <c r="D56" s="16" t="s">
        <v>72</v>
      </c>
    </row>
    <row r="57" spans="2:51">
      <c r="B57" s="25"/>
      <c r="C57" s="25"/>
      <c r="D57" s="16"/>
    </row>
    <row r="58" spans="2:51">
      <c r="B58" s="25"/>
      <c r="C58" s="25"/>
      <c r="D58" s="16"/>
    </row>
    <row r="59" spans="2:51" ht="16">
      <c r="B59" s="6" t="s">
        <v>147</v>
      </c>
    </row>
    <row r="60" spans="2:51" ht="16.5" thickBot="1">
      <c r="B60" s="6"/>
      <c r="R60" s="65"/>
      <c r="S60" s="65"/>
      <c r="AE60" s="7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T60" s="8" t="s">
        <v>108</v>
      </c>
    </row>
    <row r="61" spans="2:51" ht="15.5" thickBot="1">
      <c r="B61" s="156"/>
      <c r="C61" s="157"/>
      <c r="D61" s="157"/>
      <c r="E61" s="158"/>
      <c r="F61" s="143">
        <v>45292</v>
      </c>
      <c r="G61" s="147"/>
      <c r="H61" s="143">
        <v>45324</v>
      </c>
      <c r="I61" s="144"/>
      <c r="J61" s="143">
        <v>45354</v>
      </c>
      <c r="K61" s="144"/>
      <c r="L61" s="143">
        <v>45386</v>
      </c>
      <c r="M61" s="144"/>
      <c r="N61" s="143">
        <v>45417</v>
      </c>
      <c r="O61" s="144"/>
      <c r="P61" s="143">
        <v>45449</v>
      </c>
      <c r="Q61" s="147"/>
      <c r="R61" s="143">
        <v>45480</v>
      </c>
      <c r="S61" s="147"/>
      <c r="T61" s="143">
        <v>45512</v>
      </c>
      <c r="U61" s="144"/>
      <c r="V61" s="143">
        <v>45544</v>
      </c>
      <c r="W61" s="147"/>
      <c r="X61" s="143">
        <v>45575</v>
      </c>
      <c r="Y61" s="147"/>
      <c r="Z61" s="143">
        <v>45607</v>
      </c>
      <c r="AA61" s="147"/>
      <c r="AB61" s="143">
        <v>45638</v>
      </c>
      <c r="AC61" s="147"/>
      <c r="AD61" s="134" t="s">
        <v>82</v>
      </c>
      <c r="AE61" s="135"/>
      <c r="AF61" s="143">
        <f>AF48</f>
        <v>45658</v>
      </c>
      <c r="AG61" s="147"/>
      <c r="AH61" s="143">
        <f>AH48</f>
        <v>45689</v>
      </c>
      <c r="AI61" s="147"/>
      <c r="AJ61" s="143">
        <f t="shared" ref="AJ61" si="46">AJ48</f>
        <v>45719</v>
      </c>
      <c r="AK61" s="147"/>
      <c r="AL61" s="143">
        <f t="shared" ref="AL61:AR61" si="47">AL48</f>
        <v>45751</v>
      </c>
      <c r="AM61" s="147"/>
      <c r="AN61" s="143">
        <f t="shared" si="47"/>
        <v>45782</v>
      </c>
      <c r="AO61" s="147"/>
      <c r="AP61" s="143">
        <f t="shared" si="47"/>
        <v>45814</v>
      </c>
      <c r="AQ61" s="147"/>
      <c r="AR61" s="143">
        <f t="shared" si="47"/>
        <v>45844</v>
      </c>
      <c r="AS61" s="147"/>
      <c r="AT61" s="673">
        <f t="shared" ref="AT61" si="48">AT48</f>
        <v>45875</v>
      </c>
      <c r="AU61" s="685"/>
      <c r="AV61" s="673">
        <f t="shared" ref="AV61" si="49">AV48</f>
        <v>45906</v>
      </c>
      <c r="AW61" s="685"/>
      <c r="AX61" s="719" t="s">
        <v>82</v>
      </c>
      <c r="AY61" s="720"/>
    </row>
    <row r="62" spans="2:51" ht="15.5" thickTop="1">
      <c r="B62" s="111" t="s">
        <v>109</v>
      </c>
      <c r="C62" s="112"/>
      <c r="D62" s="112"/>
      <c r="E62" s="113"/>
      <c r="F62" s="740">
        <v>765.11699999999996</v>
      </c>
      <c r="G62" s="703"/>
      <c r="H62" s="740">
        <v>731.47900000000004</v>
      </c>
      <c r="I62" s="703"/>
      <c r="J62" s="740">
        <v>802.471</v>
      </c>
      <c r="K62" s="703"/>
      <c r="L62" s="740">
        <v>793</v>
      </c>
      <c r="M62" s="703"/>
      <c r="N62" s="740">
        <v>861.8</v>
      </c>
      <c r="O62" s="703"/>
      <c r="P62" s="703">
        <v>796.83699999999999</v>
      </c>
      <c r="Q62" s="741"/>
      <c r="R62" s="703">
        <v>847.76499999999999</v>
      </c>
      <c r="S62" s="704"/>
      <c r="T62" s="703">
        <v>831.79200000000003</v>
      </c>
      <c r="U62" s="704"/>
      <c r="V62" s="703">
        <v>779.46400000000006</v>
      </c>
      <c r="W62" s="704"/>
      <c r="X62" s="703">
        <v>784</v>
      </c>
      <c r="Y62" s="704"/>
      <c r="Z62" s="703">
        <v>774.72900000000004</v>
      </c>
      <c r="AA62" s="704"/>
      <c r="AB62" s="703">
        <v>800.40599999999995</v>
      </c>
      <c r="AC62" s="704"/>
      <c r="AD62" s="183">
        <v>8768.4539999999997</v>
      </c>
      <c r="AE62" s="184"/>
      <c r="AF62" s="703">
        <v>799.56799999999998</v>
      </c>
      <c r="AG62" s="704"/>
      <c r="AH62" s="703">
        <v>717.14300000000003</v>
      </c>
      <c r="AI62" s="704"/>
      <c r="AJ62" s="703">
        <v>851.4</v>
      </c>
      <c r="AK62" s="704"/>
      <c r="AL62" s="703">
        <v>802.85400000000004</v>
      </c>
      <c r="AM62" s="704"/>
      <c r="AN62" s="703">
        <v>845.59400000000005</v>
      </c>
      <c r="AO62" s="704"/>
      <c r="AP62" s="703">
        <v>813.00300000000004</v>
      </c>
      <c r="AQ62" s="704"/>
      <c r="AR62" s="703">
        <v>881.64800000000002</v>
      </c>
      <c r="AS62" s="704"/>
      <c r="AT62" s="721">
        <v>851.476</v>
      </c>
      <c r="AU62" s="722"/>
      <c r="AV62" s="721">
        <v>806.15099999999995</v>
      </c>
      <c r="AW62" s="722"/>
      <c r="AX62" s="717">
        <f>SUM(AF62:AW62)</f>
        <v>7368.8369999999995</v>
      </c>
      <c r="AY62" s="718"/>
    </row>
    <row r="63" spans="2:51" ht="15.5" thickBot="1">
      <c r="B63" s="268" t="s">
        <v>110</v>
      </c>
      <c r="C63" s="269"/>
      <c r="D63" s="269"/>
      <c r="E63" s="270"/>
      <c r="F63" s="73">
        <v>0.11551953391535585</v>
      </c>
      <c r="G63" s="261"/>
      <c r="H63" s="73">
        <v>0.24033309368132616</v>
      </c>
      <c r="I63" s="261"/>
      <c r="J63" s="73">
        <v>0.14665414946623279</v>
      </c>
      <c r="K63" s="261"/>
      <c r="L63" s="73">
        <v>0.17967156634499659</v>
      </c>
      <c r="M63" s="261"/>
      <c r="N63" s="73">
        <v>0.22454083271050074</v>
      </c>
      <c r="O63" s="437"/>
      <c r="P63" s="73">
        <v>0.19028783372594482</v>
      </c>
      <c r="Q63" s="261"/>
      <c r="R63" s="73">
        <v>0.20793669113131563</v>
      </c>
      <c r="S63" s="437"/>
      <c r="T63" s="73">
        <v>0.17302330697601609</v>
      </c>
      <c r="U63" s="437"/>
      <c r="V63" s="73">
        <v>9.1559384553336454E-2</v>
      </c>
      <c r="W63" s="437"/>
      <c r="X63" s="73">
        <v>3.3146339117107848E-2</v>
      </c>
      <c r="Y63" s="437"/>
      <c r="Z63" s="73">
        <v>0.14368362469331175</v>
      </c>
      <c r="AA63" s="437"/>
      <c r="AB63" s="73">
        <v>9.0291654917922237E-2</v>
      </c>
      <c r="AC63" s="437"/>
      <c r="AD63" s="70">
        <v>0.15645751405897546</v>
      </c>
      <c r="AE63" s="71"/>
      <c r="AF63" s="73">
        <f t="shared" ref="AF63" si="50">(AF62-F62)/F62</f>
        <v>4.5027100430391723E-2</v>
      </c>
      <c r="AG63" s="437"/>
      <c r="AH63" s="73">
        <f t="shared" ref="AH63" si="51">(AH62-H62)/H62</f>
        <v>-1.9598648765036333E-2</v>
      </c>
      <c r="AI63" s="437"/>
      <c r="AJ63" s="73">
        <f t="shared" ref="AJ63" si="52">(AJ62-J62)/J62</f>
        <v>6.0972919893678368E-2</v>
      </c>
      <c r="AK63" s="437"/>
      <c r="AL63" s="73">
        <f t="shared" ref="AL63" si="53">(AL62-L62)/L62</f>
        <v>1.2426229508196773E-2</v>
      </c>
      <c r="AM63" s="437"/>
      <c r="AN63" s="73">
        <f t="shared" ref="AN63" si="54">(AN62-N62)/N62</f>
        <v>-1.8804827106056979E-2</v>
      </c>
      <c r="AO63" s="437"/>
      <c r="AP63" s="73">
        <f>(AP62-P62)/P62</f>
        <v>2.0287712543468808E-2</v>
      </c>
      <c r="AQ63" s="437"/>
      <c r="AR63" s="73">
        <f>(AR62-R62)/R62</f>
        <v>3.9967443808130838E-2</v>
      </c>
      <c r="AS63" s="437"/>
      <c r="AT63" s="693">
        <f>(AT62-T62)/T62</f>
        <v>2.366456998865097E-2</v>
      </c>
      <c r="AU63" s="723"/>
      <c r="AV63" s="693">
        <f>(AV62-V62)/V62</f>
        <v>3.4237629961101343E-2</v>
      </c>
      <c r="AW63" s="723"/>
      <c r="AX63" s="709">
        <f>(SUM(AF62:AW62)-SUM(F62:W62))/SUM(F62:W62)</f>
        <v>2.2069080304727179E-2</v>
      </c>
      <c r="AY63" s="710"/>
    </row>
    <row r="64" spans="2:51">
      <c r="B64" s="72" t="s">
        <v>71</v>
      </c>
      <c r="C64" s="72"/>
      <c r="D64" s="16" t="s">
        <v>111</v>
      </c>
    </row>
    <row r="65" spans="2:51">
      <c r="B65" s="25"/>
      <c r="C65" s="25"/>
      <c r="D65" s="16"/>
    </row>
    <row r="67" spans="2:51" ht="16">
      <c r="B67" s="6" t="s">
        <v>148</v>
      </c>
    </row>
    <row r="68" spans="2:51" ht="16.5" thickBot="1">
      <c r="B68" s="6"/>
      <c r="AE68" s="7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T68" s="8" t="s">
        <v>134</v>
      </c>
    </row>
    <row r="69" spans="2:51" ht="15.5" thickBot="1">
      <c r="B69" s="156"/>
      <c r="C69" s="157"/>
      <c r="D69" s="157"/>
      <c r="E69" s="158"/>
      <c r="F69" s="143">
        <v>45292</v>
      </c>
      <c r="G69" s="147"/>
      <c r="H69" s="143">
        <v>45324</v>
      </c>
      <c r="I69" s="144"/>
      <c r="J69" s="143">
        <v>45354</v>
      </c>
      <c r="K69" s="144"/>
      <c r="L69" s="143">
        <v>45386</v>
      </c>
      <c r="M69" s="144"/>
      <c r="N69" s="143">
        <v>45417</v>
      </c>
      <c r="O69" s="144"/>
      <c r="P69" s="143">
        <v>45449</v>
      </c>
      <c r="Q69" s="147"/>
      <c r="R69" s="143">
        <v>45480</v>
      </c>
      <c r="S69" s="144"/>
      <c r="T69" s="143">
        <v>45512</v>
      </c>
      <c r="U69" s="147"/>
      <c r="V69" s="143">
        <v>45544</v>
      </c>
      <c r="W69" s="147"/>
      <c r="X69" s="143">
        <v>45575</v>
      </c>
      <c r="Y69" s="147"/>
      <c r="Z69" s="143">
        <v>45607</v>
      </c>
      <c r="AA69" s="147"/>
      <c r="AB69" s="143">
        <v>45638</v>
      </c>
      <c r="AC69" s="147"/>
      <c r="AD69" s="145" t="s">
        <v>82</v>
      </c>
      <c r="AE69" s="146"/>
      <c r="AF69" s="143">
        <f>AF61</f>
        <v>45658</v>
      </c>
      <c r="AG69" s="147"/>
      <c r="AH69" s="143">
        <f>AH61</f>
        <v>45689</v>
      </c>
      <c r="AI69" s="147"/>
      <c r="AJ69" s="143">
        <f t="shared" ref="AJ69" si="55">AJ61</f>
        <v>45719</v>
      </c>
      <c r="AK69" s="147"/>
      <c r="AL69" s="143">
        <f t="shared" ref="AL69:AP69" si="56">AL61</f>
        <v>45751</v>
      </c>
      <c r="AM69" s="147"/>
      <c r="AN69" s="143">
        <f t="shared" si="56"/>
        <v>45782</v>
      </c>
      <c r="AO69" s="147"/>
      <c r="AP69" s="143">
        <f t="shared" si="56"/>
        <v>45814</v>
      </c>
      <c r="AQ69" s="147"/>
      <c r="AR69" s="143">
        <f t="shared" ref="AR69:AT69" si="57">AR61</f>
        <v>45844</v>
      </c>
      <c r="AS69" s="147"/>
      <c r="AT69" s="673">
        <f t="shared" si="57"/>
        <v>45875</v>
      </c>
      <c r="AU69" s="685"/>
      <c r="AV69" s="673">
        <f t="shared" ref="AV69" si="58">AV61</f>
        <v>45906</v>
      </c>
      <c r="AW69" s="685"/>
      <c r="AX69" s="715" t="s">
        <v>82</v>
      </c>
      <c r="AY69" s="716"/>
    </row>
    <row r="70" spans="2:51" ht="15.5" thickTop="1">
      <c r="B70" s="111" t="s">
        <v>114</v>
      </c>
      <c r="C70" s="112"/>
      <c r="D70" s="112"/>
      <c r="E70" s="113"/>
      <c r="F70" s="203">
        <v>850</v>
      </c>
      <c r="G70" s="228"/>
      <c r="H70" s="200">
        <v>843</v>
      </c>
      <c r="I70" s="228"/>
      <c r="J70" s="200">
        <v>925</v>
      </c>
      <c r="K70" s="228"/>
      <c r="L70" s="200">
        <v>953</v>
      </c>
      <c r="M70" s="228"/>
      <c r="N70" s="200">
        <v>920</v>
      </c>
      <c r="O70" s="228"/>
      <c r="P70" s="200">
        <v>962</v>
      </c>
      <c r="Q70" s="228"/>
      <c r="R70" s="200">
        <v>979</v>
      </c>
      <c r="S70" s="228"/>
      <c r="T70" s="200">
        <v>1012</v>
      </c>
      <c r="U70" s="228"/>
      <c r="V70" s="200">
        <v>1022</v>
      </c>
      <c r="W70" s="228"/>
      <c r="X70" s="200">
        <v>1043</v>
      </c>
      <c r="Y70" s="223"/>
      <c r="Z70" s="200">
        <v>1102</v>
      </c>
      <c r="AA70" s="223"/>
      <c r="AB70" s="200">
        <v>1192</v>
      </c>
      <c r="AC70" s="223"/>
      <c r="AD70" s="256">
        <v>11793</v>
      </c>
      <c r="AE70" s="257"/>
      <c r="AF70" s="200">
        <v>1149</v>
      </c>
      <c r="AG70" s="223"/>
      <c r="AH70" s="200">
        <v>1152</v>
      </c>
      <c r="AI70" s="223"/>
      <c r="AJ70" s="200">
        <v>1258</v>
      </c>
      <c r="AK70" s="223"/>
      <c r="AL70" s="200">
        <v>1186</v>
      </c>
      <c r="AM70" s="223"/>
      <c r="AN70" s="200">
        <v>1090</v>
      </c>
      <c r="AO70" s="223"/>
      <c r="AP70" s="200">
        <v>1020</v>
      </c>
      <c r="AQ70" s="223"/>
      <c r="AR70" s="200">
        <v>1070</v>
      </c>
      <c r="AS70" s="223"/>
      <c r="AT70" s="679">
        <v>1088</v>
      </c>
      <c r="AU70" s="680"/>
      <c r="AV70" s="679">
        <v>1055</v>
      </c>
      <c r="AW70" s="680"/>
      <c r="AX70" s="713">
        <f>SUM(AF70:AW70)</f>
        <v>10068</v>
      </c>
      <c r="AY70" s="714"/>
    </row>
    <row r="71" spans="2:51" ht="15.5" thickBot="1">
      <c r="B71" s="253" t="s">
        <v>110</v>
      </c>
      <c r="C71" s="254"/>
      <c r="D71" s="254"/>
      <c r="E71" s="255"/>
      <c r="F71" s="241">
        <v>-0.33385579937304077</v>
      </c>
      <c r="G71" s="237"/>
      <c r="H71" s="235">
        <v>-0.2694974003466204</v>
      </c>
      <c r="I71" s="237"/>
      <c r="J71" s="235">
        <v>-0.31582840236686394</v>
      </c>
      <c r="K71" s="237"/>
      <c r="L71" s="235">
        <v>-0.24604430379746833</v>
      </c>
      <c r="M71" s="237"/>
      <c r="N71" s="235">
        <v>-0.19227392449517122</v>
      </c>
      <c r="O71" s="237"/>
      <c r="P71" s="235">
        <v>-6.873184898354312E-2</v>
      </c>
      <c r="Q71" s="237"/>
      <c r="R71" s="235">
        <v>-0.11402714932126701</v>
      </c>
      <c r="S71" s="237"/>
      <c r="T71" s="235">
        <v>-6.9637883008356494E-2</v>
      </c>
      <c r="U71" s="237"/>
      <c r="V71" s="235">
        <v>-1.9193857965451033E-2</v>
      </c>
      <c r="W71" s="237"/>
      <c r="X71" s="235">
        <v>-1.7890772128060228E-2</v>
      </c>
      <c r="Y71" s="236"/>
      <c r="Z71" s="235">
        <v>0.30260047281323876</v>
      </c>
      <c r="AA71" s="236"/>
      <c r="AB71" s="235">
        <v>0.37644341801385672</v>
      </c>
      <c r="AC71" s="236"/>
      <c r="AD71" s="70">
        <v>-0.10767251815980627</v>
      </c>
      <c r="AE71" s="71"/>
      <c r="AF71" s="235">
        <f>(AF70-F70)/F70</f>
        <v>0.35176470588235292</v>
      </c>
      <c r="AG71" s="236"/>
      <c r="AH71" s="235">
        <f>(AH70-H70)/H70</f>
        <v>0.36654804270462632</v>
      </c>
      <c r="AI71" s="236"/>
      <c r="AJ71" s="235">
        <f t="shared" ref="AJ71" si="59">(AJ70-J70)/J70</f>
        <v>0.36</v>
      </c>
      <c r="AK71" s="236"/>
      <c r="AL71" s="235">
        <f t="shared" ref="AL71" si="60">(AL70-L70)/L70</f>
        <v>0.24449108079748164</v>
      </c>
      <c r="AM71" s="236"/>
      <c r="AN71" s="235">
        <f t="shared" ref="AN71" si="61">(AN70-N70)/N70</f>
        <v>0.18478260869565216</v>
      </c>
      <c r="AO71" s="236"/>
      <c r="AP71" s="235">
        <f>(AP70-P70)/P70</f>
        <v>6.0291060291060294E-2</v>
      </c>
      <c r="AQ71" s="236"/>
      <c r="AR71" s="235">
        <f>(AR70-R70)/R70</f>
        <v>9.2951991828396321E-2</v>
      </c>
      <c r="AS71" s="236"/>
      <c r="AT71" s="681">
        <f>(AT70-T70)/T70</f>
        <v>7.5098814229249009E-2</v>
      </c>
      <c r="AU71" s="682"/>
      <c r="AV71" s="681">
        <f>(AV70-V70)/V70</f>
        <v>3.2289628180039137E-2</v>
      </c>
      <c r="AW71" s="682"/>
      <c r="AX71" s="709">
        <f>(SUM(AF70:AW70)-SUM(F70:W70))/SUM(F70:W70)</f>
        <v>0.18922749822820695</v>
      </c>
      <c r="AY71" s="710"/>
    </row>
    <row r="72" spans="2:51" ht="15.5" thickTop="1">
      <c r="B72" s="111" t="s">
        <v>115</v>
      </c>
      <c r="C72" s="112"/>
      <c r="D72" s="112"/>
      <c r="E72" s="113"/>
      <c r="F72" s="203">
        <v>13604</v>
      </c>
      <c r="G72" s="228"/>
      <c r="H72" s="200">
        <v>13463</v>
      </c>
      <c r="I72" s="228"/>
      <c r="J72" s="200">
        <v>15728</v>
      </c>
      <c r="K72" s="228"/>
      <c r="L72" s="200">
        <v>16151</v>
      </c>
      <c r="M72" s="228"/>
      <c r="N72" s="200">
        <v>17411</v>
      </c>
      <c r="O72" s="228"/>
      <c r="P72" s="200">
        <v>19074</v>
      </c>
      <c r="Q72" s="228"/>
      <c r="R72" s="200">
        <v>20546</v>
      </c>
      <c r="S72" s="228"/>
      <c r="T72" s="200">
        <v>21806</v>
      </c>
      <c r="U72" s="228"/>
      <c r="V72" s="200">
        <v>20539</v>
      </c>
      <c r="W72" s="228"/>
      <c r="X72" s="200">
        <v>21345</v>
      </c>
      <c r="Y72" s="223"/>
      <c r="Z72" s="200">
        <v>19203</v>
      </c>
      <c r="AA72" s="223"/>
      <c r="AB72" s="200">
        <v>20520</v>
      </c>
      <c r="AC72" s="223"/>
      <c r="AD72" s="256">
        <v>219390</v>
      </c>
      <c r="AE72" s="257"/>
      <c r="AF72" s="200">
        <v>19699</v>
      </c>
      <c r="AG72" s="223"/>
      <c r="AH72" s="200">
        <v>18952</v>
      </c>
      <c r="AI72" s="223"/>
      <c r="AJ72" s="200">
        <v>21307</v>
      </c>
      <c r="AK72" s="223"/>
      <c r="AL72" s="200">
        <v>19854</v>
      </c>
      <c r="AM72" s="223"/>
      <c r="AN72" s="200">
        <v>20271</v>
      </c>
      <c r="AO72" s="223"/>
      <c r="AP72" s="200">
        <v>20523</v>
      </c>
      <c r="AQ72" s="223"/>
      <c r="AR72" s="200">
        <v>21103</v>
      </c>
      <c r="AS72" s="223"/>
      <c r="AT72" s="679">
        <v>20815</v>
      </c>
      <c r="AU72" s="680"/>
      <c r="AV72" s="679">
        <v>20725</v>
      </c>
      <c r="AW72" s="680"/>
      <c r="AX72" s="713">
        <f>SUM(AF72:AW72)</f>
        <v>183249</v>
      </c>
      <c r="AY72" s="714"/>
    </row>
    <row r="73" spans="2:51" ht="15.5" thickBot="1">
      <c r="B73" s="93" t="s">
        <v>110</v>
      </c>
      <c r="C73" s="94"/>
      <c r="D73" s="94"/>
      <c r="E73" s="95"/>
      <c r="F73" s="172">
        <v>-0.46600722248390647</v>
      </c>
      <c r="G73" s="209"/>
      <c r="H73" s="173">
        <v>-0.40145823144978443</v>
      </c>
      <c r="I73" s="209"/>
      <c r="J73" s="173">
        <v>-0.3893224616579305</v>
      </c>
      <c r="K73" s="209"/>
      <c r="L73" s="173">
        <v>-0.34053325711485849</v>
      </c>
      <c r="M73" s="209"/>
      <c r="N73" s="173">
        <v>-0.23999301584530097</v>
      </c>
      <c r="O73" s="209"/>
      <c r="P73" s="173">
        <v>-0.15022721197540767</v>
      </c>
      <c r="Q73" s="209"/>
      <c r="R73" s="173">
        <v>-7.2205915556559086E-2</v>
      </c>
      <c r="S73" s="209"/>
      <c r="T73" s="173">
        <v>-5.7689814614753088E-2</v>
      </c>
      <c r="U73" s="209"/>
      <c r="V73" s="173">
        <v>-6.1074285714285748E-2</v>
      </c>
      <c r="W73" s="209"/>
      <c r="X73" s="173">
        <v>-1.76270250368189E-2</v>
      </c>
      <c r="Y73" s="208"/>
      <c r="Z73" s="173">
        <v>0.23491961414790996</v>
      </c>
      <c r="AA73" s="208"/>
      <c r="AB73" s="173">
        <v>0.39534883720930236</v>
      </c>
      <c r="AC73" s="208"/>
      <c r="AD73" s="70">
        <v>-0.16491254781797771</v>
      </c>
      <c r="AE73" s="71"/>
      <c r="AF73" s="173">
        <f t="shared" ref="AF73" si="62">(AF72-F72)/F72</f>
        <v>0.448029991179065</v>
      </c>
      <c r="AG73" s="208"/>
      <c r="AH73" s="173">
        <f t="shared" ref="AH73" si="63">(AH72-H72)/H72</f>
        <v>0.40771002005496548</v>
      </c>
      <c r="AI73" s="208"/>
      <c r="AJ73" s="173">
        <f t="shared" ref="AJ73" si="64">(AJ72-J72)/J72</f>
        <v>0.35471770091556459</v>
      </c>
      <c r="AK73" s="208"/>
      <c r="AL73" s="173">
        <f t="shared" ref="AL73" si="65">(AL72-L72)/L72</f>
        <v>0.22927372918085567</v>
      </c>
      <c r="AM73" s="208"/>
      <c r="AN73" s="173">
        <f t="shared" ref="AN73" si="66">(AN72-N72)/N72</f>
        <v>0.16426397105278273</v>
      </c>
      <c r="AO73" s="208"/>
      <c r="AP73" s="173">
        <f>(AP72-P72)/P72</f>
        <v>7.5967285309845867E-2</v>
      </c>
      <c r="AQ73" s="208"/>
      <c r="AR73" s="173">
        <f>(AR72-R72)/R72</f>
        <v>2.7109899737175119E-2</v>
      </c>
      <c r="AS73" s="208"/>
      <c r="AT73" s="683">
        <f>(AT72-T72)/T72</f>
        <v>-4.5446207465835088E-2</v>
      </c>
      <c r="AU73" s="684"/>
      <c r="AV73" s="683">
        <f>(AV72-V72)/V72</f>
        <v>9.0559423535712547E-3</v>
      </c>
      <c r="AW73" s="684"/>
      <c r="AX73" s="709">
        <f>(SUM(AF72:AW72)-SUM(F72:W72))/SUM(F72:W72)</f>
        <v>0.15744495395459884</v>
      </c>
      <c r="AY73" s="710"/>
    </row>
    <row r="74" spans="2:51">
      <c r="B74" s="72" t="s">
        <v>105</v>
      </c>
      <c r="C74" s="72"/>
      <c r="D74" s="1" t="s">
        <v>116</v>
      </c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2:51">
      <c r="B75" s="72" t="s">
        <v>71</v>
      </c>
      <c r="C75" s="72"/>
      <c r="D75" s="16" t="s">
        <v>117</v>
      </c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2:51">
      <c r="B76" s="25"/>
      <c r="C76" s="25"/>
      <c r="D76" s="16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2:51">
      <c r="B77" s="25"/>
      <c r="C77" s="25"/>
      <c r="D77" s="16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2:51" ht="16">
      <c r="B78" s="6" t="s">
        <v>118</v>
      </c>
      <c r="C78" s="68" t="s">
        <v>150</v>
      </c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2:51" ht="16.5" thickBot="1">
      <c r="B79" s="6"/>
      <c r="AB79" s="7"/>
      <c r="AC79" s="7"/>
      <c r="AE79" s="7"/>
      <c r="AF79" s="1"/>
      <c r="AG79" s="1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1"/>
      <c r="AT79" s="8" t="s">
        <v>119</v>
      </c>
    </row>
    <row r="80" spans="2:51" ht="15.5" thickBot="1">
      <c r="B80" s="156"/>
      <c r="C80" s="157"/>
      <c r="D80" s="157"/>
      <c r="E80" s="158"/>
      <c r="F80" s="143">
        <v>45292</v>
      </c>
      <c r="G80" s="147"/>
      <c r="H80" s="143">
        <v>45324</v>
      </c>
      <c r="I80" s="144"/>
      <c r="J80" s="143">
        <v>45354</v>
      </c>
      <c r="K80" s="144"/>
      <c r="L80" s="143">
        <v>45386</v>
      </c>
      <c r="M80" s="144"/>
      <c r="N80" s="143">
        <v>45417</v>
      </c>
      <c r="O80" s="144"/>
      <c r="P80" s="143">
        <v>45449</v>
      </c>
      <c r="Q80" s="147"/>
      <c r="R80" s="143">
        <v>45480</v>
      </c>
      <c r="S80" s="147"/>
      <c r="T80" s="143">
        <v>45512</v>
      </c>
      <c r="U80" s="147"/>
      <c r="V80" s="143">
        <v>45544</v>
      </c>
      <c r="W80" s="147"/>
      <c r="X80" s="143">
        <v>45575</v>
      </c>
      <c r="Y80" s="147"/>
      <c r="Z80" s="143">
        <v>45607</v>
      </c>
      <c r="AA80" s="147"/>
      <c r="AB80" s="143">
        <v>45638</v>
      </c>
      <c r="AC80" s="149"/>
      <c r="AD80" s="145" t="s">
        <v>82</v>
      </c>
      <c r="AE80" s="146"/>
      <c r="AF80" s="143">
        <f>AF69</f>
        <v>45658</v>
      </c>
      <c r="AG80" s="147"/>
      <c r="AH80" s="143">
        <f>AH69</f>
        <v>45689</v>
      </c>
      <c r="AI80" s="147"/>
      <c r="AJ80" s="143">
        <f t="shared" ref="AJ80" si="67">AJ69</f>
        <v>45719</v>
      </c>
      <c r="AK80" s="147"/>
      <c r="AL80" s="143">
        <f t="shared" ref="AL80:AP80" si="68">AL69</f>
        <v>45751</v>
      </c>
      <c r="AM80" s="147"/>
      <c r="AN80" s="143">
        <f t="shared" si="68"/>
        <v>45782</v>
      </c>
      <c r="AO80" s="147"/>
      <c r="AP80" s="143">
        <f t="shared" si="68"/>
        <v>45814</v>
      </c>
      <c r="AQ80" s="149"/>
      <c r="AR80" s="673">
        <f t="shared" ref="AR80:AT80" si="69">AR69</f>
        <v>45844</v>
      </c>
      <c r="AS80" s="674"/>
      <c r="AT80" s="673">
        <f t="shared" si="69"/>
        <v>45875</v>
      </c>
      <c r="AU80" s="674"/>
      <c r="AV80" s="143">
        <f t="shared" ref="AV80" si="70">AV69</f>
        <v>45906</v>
      </c>
      <c r="AW80" s="149"/>
      <c r="AX80" s="711" t="s">
        <v>82</v>
      </c>
      <c r="AY80" s="712"/>
    </row>
    <row r="81" spans="2:51" ht="15.5" thickTop="1">
      <c r="B81" s="111" t="s">
        <v>100</v>
      </c>
      <c r="C81" s="112"/>
      <c r="D81" s="112"/>
      <c r="E81" s="113"/>
      <c r="F81" s="205">
        <v>253</v>
      </c>
      <c r="G81" s="230"/>
      <c r="H81" s="205">
        <v>210</v>
      </c>
      <c r="I81" s="230"/>
      <c r="J81" s="205">
        <v>241</v>
      </c>
      <c r="K81" s="230"/>
      <c r="L81" s="205">
        <v>193</v>
      </c>
      <c r="M81" s="230"/>
      <c r="N81" s="205">
        <v>182</v>
      </c>
      <c r="O81" s="230"/>
      <c r="P81" s="205">
        <v>191</v>
      </c>
      <c r="Q81" s="230"/>
      <c r="R81" s="205">
        <v>214</v>
      </c>
      <c r="S81" s="230"/>
      <c r="T81" s="205">
        <v>200</v>
      </c>
      <c r="U81" s="230"/>
      <c r="V81" s="205">
        <v>174</v>
      </c>
      <c r="W81" s="230"/>
      <c r="X81" s="205">
        <v>187</v>
      </c>
      <c r="Y81" s="230"/>
      <c r="Z81" s="205">
        <v>209</v>
      </c>
      <c r="AA81" s="230"/>
      <c r="AB81" s="205">
        <v>244</v>
      </c>
      <c r="AC81" s="231"/>
      <c r="AD81" s="233">
        <v>2498</v>
      </c>
      <c r="AE81" s="234"/>
      <c r="AF81" s="205">
        <v>258</v>
      </c>
      <c r="AG81" s="230"/>
      <c r="AH81" s="180">
        <v>210</v>
      </c>
      <c r="AI81" s="181"/>
      <c r="AJ81" s="180">
        <v>228</v>
      </c>
      <c r="AK81" s="181"/>
      <c r="AL81" s="180">
        <v>221</v>
      </c>
      <c r="AM81" s="181"/>
      <c r="AN81" s="180">
        <v>193</v>
      </c>
      <c r="AO81" s="181"/>
      <c r="AP81" s="180">
        <v>197</v>
      </c>
      <c r="AQ81" s="182"/>
      <c r="AR81" s="675">
        <v>230</v>
      </c>
      <c r="AS81" s="676"/>
      <c r="AT81" s="675">
        <v>223</v>
      </c>
      <c r="AU81" s="676"/>
      <c r="AV81" s="180">
        <v>0</v>
      </c>
      <c r="AW81" s="182"/>
      <c r="AX81" s="705">
        <f>SUM(AF81:AU81)</f>
        <v>1760</v>
      </c>
      <c r="AY81" s="706"/>
    </row>
    <row r="82" spans="2:51" ht="15.5" thickBot="1">
      <c r="B82" s="93" t="s">
        <v>110</v>
      </c>
      <c r="C82" s="94"/>
      <c r="D82" s="94"/>
      <c r="E82" s="95"/>
      <c r="F82" s="159">
        <v>0.18217670037194167</v>
      </c>
      <c r="G82" s="160"/>
      <c r="H82" s="159">
        <v>8.5765102475544364E-2</v>
      </c>
      <c r="I82" s="160"/>
      <c r="J82" s="159">
        <v>0.1355123233712936</v>
      </c>
      <c r="K82" s="160"/>
      <c r="L82" s="159">
        <v>8.7470981991931263E-2</v>
      </c>
      <c r="M82" s="160"/>
      <c r="N82" s="159">
        <v>0.17980332289661161</v>
      </c>
      <c r="O82" s="160"/>
      <c r="P82" s="159">
        <v>0.10437180903040777</v>
      </c>
      <c r="Q82" s="160"/>
      <c r="R82" s="159">
        <v>0.10309278350515472</v>
      </c>
      <c r="S82" s="160"/>
      <c r="T82" s="159">
        <v>9.8901098901098994E-2</v>
      </c>
      <c r="U82" s="160"/>
      <c r="V82" s="159">
        <v>1.7543859649122862E-2</v>
      </c>
      <c r="W82" s="160"/>
      <c r="X82" s="159">
        <v>0.10000000000000009</v>
      </c>
      <c r="Y82" s="160"/>
      <c r="Z82" s="159">
        <v>0.27439024390243905</v>
      </c>
      <c r="AA82" s="160"/>
      <c r="AB82" s="159">
        <v>7.4889867841409608E-2</v>
      </c>
      <c r="AC82" s="166"/>
      <c r="AD82" s="162">
        <v>0.11899965552012204</v>
      </c>
      <c r="AE82" s="163"/>
      <c r="AF82" s="159">
        <f t="shared" ref="AF82" si="71">(AF81-F81)/F81</f>
        <v>1.9762845849802372E-2</v>
      </c>
      <c r="AG82" s="160"/>
      <c r="AH82" s="159">
        <f t="shared" ref="AH82" si="72">(AH81-H81)/H81</f>
        <v>0</v>
      </c>
      <c r="AI82" s="160"/>
      <c r="AJ82" s="159">
        <f>(AJ81-J81)/J81</f>
        <v>-5.3941908713692949E-2</v>
      </c>
      <c r="AK82" s="160"/>
      <c r="AL82" s="159">
        <f>(AL81-L81)/L81</f>
        <v>0.14507772020725387</v>
      </c>
      <c r="AM82" s="160"/>
      <c r="AN82" s="159">
        <f>(AN81-N81)/N81</f>
        <v>6.043956043956044E-2</v>
      </c>
      <c r="AO82" s="160"/>
      <c r="AP82" s="159">
        <f>(AP81-P81)/P81</f>
        <v>3.1413612565445025E-2</v>
      </c>
      <c r="AQ82" s="160"/>
      <c r="AR82" s="677">
        <f>(AR81-R81)/R81</f>
        <v>7.476635514018691E-2</v>
      </c>
      <c r="AS82" s="678"/>
      <c r="AT82" s="677">
        <f>(AT81-T81)/T81</f>
        <v>0.115</v>
      </c>
      <c r="AU82" s="678"/>
      <c r="AV82" s="160">
        <v>0</v>
      </c>
      <c r="AW82" s="161"/>
      <c r="AX82" s="707">
        <f>(SUM(AF81:AS81)-SUM(F81:S81))/SUM(F81:S81)</f>
        <v>3.5714285714285712E-2</v>
      </c>
      <c r="AY82" s="708"/>
    </row>
    <row r="83" spans="2:51">
      <c r="B83" s="72" t="s">
        <v>105</v>
      </c>
      <c r="C83" s="72"/>
      <c r="D83" s="16" t="s">
        <v>121</v>
      </c>
    </row>
    <row r="84" spans="2:51">
      <c r="B84" s="72" t="s">
        <v>71</v>
      </c>
      <c r="C84" s="72"/>
      <c r="D84" s="16" t="s">
        <v>72</v>
      </c>
    </row>
    <row r="85" spans="2:51">
      <c r="B85" s="25"/>
      <c r="C85" s="25"/>
    </row>
  </sheetData>
  <mergeCells count="910">
    <mergeCell ref="AV17:AW17"/>
    <mergeCell ref="AV18:AW18"/>
    <mergeCell ref="AT18:AU18"/>
    <mergeCell ref="AT19:AU19"/>
    <mergeCell ref="AT8:AU8"/>
    <mergeCell ref="AT9:AU9"/>
    <mergeCell ref="AT10:AU10"/>
    <mergeCell ref="AT11:AU11"/>
    <mergeCell ref="AT17:AU17"/>
    <mergeCell ref="AV19:AW19"/>
    <mergeCell ref="AR81:AS81"/>
    <mergeCell ref="AR82:AS82"/>
    <mergeCell ref="AV51:AW51"/>
    <mergeCell ref="AV52:AW52"/>
    <mergeCell ref="AV53:AW53"/>
    <mergeCell ref="AV54:AW54"/>
    <mergeCell ref="AR61:AS61"/>
    <mergeCell ref="AR62:AS62"/>
    <mergeCell ref="AR63:AS63"/>
    <mergeCell ref="AR69:AS69"/>
    <mergeCell ref="AR70:AS70"/>
    <mergeCell ref="AR51:AS51"/>
    <mergeCell ref="AR52:AS52"/>
    <mergeCell ref="AR53:AS53"/>
    <mergeCell ref="AT51:AU51"/>
    <mergeCell ref="AT52:AU52"/>
    <mergeCell ref="AT53:AU53"/>
    <mergeCell ref="AV62:AW62"/>
    <mergeCell ref="AV63:AW63"/>
    <mergeCell ref="AT69:AU69"/>
    <mergeCell ref="AR38:AS38"/>
    <mergeCell ref="AR39:AS39"/>
    <mergeCell ref="AR40:AS40"/>
    <mergeCell ref="AR50:AS50"/>
    <mergeCell ref="AT50:AU50"/>
    <mergeCell ref="AR71:AS71"/>
    <mergeCell ref="AR72:AS72"/>
    <mergeCell ref="AR73:AS73"/>
    <mergeCell ref="AR80:AS80"/>
    <mergeCell ref="AR8:AS8"/>
    <mergeCell ref="AR9:AS9"/>
    <mergeCell ref="AR10:AS10"/>
    <mergeCell ref="AR11:AS11"/>
    <mergeCell ref="AR25:AS25"/>
    <mergeCell ref="AR26:AS26"/>
    <mergeCell ref="AR27:AS27"/>
    <mergeCell ref="AR28:AS28"/>
    <mergeCell ref="AR29:AS29"/>
    <mergeCell ref="AR17:AS17"/>
    <mergeCell ref="AR18:AS18"/>
    <mergeCell ref="AR19:AS19"/>
    <mergeCell ref="AN8:AO8"/>
    <mergeCell ref="AP8:AQ8"/>
    <mergeCell ref="AN9:AO9"/>
    <mergeCell ref="AP9:AQ9"/>
    <mergeCell ref="AN10:AO10"/>
    <mergeCell ref="AP10:AQ10"/>
    <mergeCell ref="AN11:AO11"/>
    <mergeCell ref="AP11:AQ11"/>
    <mergeCell ref="AN72:AO72"/>
    <mergeCell ref="AP72:AQ72"/>
    <mergeCell ref="AN40:AO40"/>
    <mergeCell ref="AP40:AQ40"/>
    <mergeCell ref="AN41:AO41"/>
    <mergeCell ref="AP41:AQ41"/>
    <mergeCell ref="AN42:AO42"/>
    <mergeCell ref="AP42:AQ42"/>
    <mergeCell ref="AN48:AO48"/>
    <mergeCell ref="AP48:AQ48"/>
    <mergeCell ref="AN49:AO49"/>
    <mergeCell ref="AP49:AQ49"/>
    <mergeCell ref="AN25:AO25"/>
    <mergeCell ref="AN26:AO26"/>
    <mergeCell ref="AN27:AO27"/>
    <mergeCell ref="AN28:AO28"/>
    <mergeCell ref="AN82:AO82"/>
    <mergeCell ref="AP82:AQ82"/>
    <mergeCell ref="AN53:AO53"/>
    <mergeCell ref="AP53:AQ53"/>
    <mergeCell ref="AN54:AO54"/>
    <mergeCell ref="AP54:AQ54"/>
    <mergeCell ref="AN61:AO61"/>
    <mergeCell ref="AP61:AQ61"/>
    <mergeCell ref="AN62:AO62"/>
    <mergeCell ref="AP62:AQ62"/>
    <mergeCell ref="AN63:AO63"/>
    <mergeCell ref="AP63:AQ63"/>
    <mergeCell ref="AP17:AQ17"/>
    <mergeCell ref="AN18:AO18"/>
    <mergeCell ref="AP18:AQ18"/>
    <mergeCell ref="AN19:AO19"/>
    <mergeCell ref="AP19:AQ19"/>
    <mergeCell ref="AP25:AQ25"/>
    <mergeCell ref="AP26:AQ26"/>
    <mergeCell ref="AP27:AQ27"/>
    <mergeCell ref="AP28:AQ28"/>
    <mergeCell ref="AJ8:AK8"/>
    <mergeCell ref="AL8:AM8"/>
    <mergeCell ref="AJ9:AK9"/>
    <mergeCell ref="AL9:AM9"/>
    <mergeCell ref="AJ10:AK10"/>
    <mergeCell ref="AL10:AM10"/>
    <mergeCell ref="AJ11:AK11"/>
    <mergeCell ref="AL11:AM11"/>
    <mergeCell ref="B10:E10"/>
    <mergeCell ref="B11:E11"/>
    <mergeCell ref="X8:Y8"/>
    <mergeCell ref="Z8:AA8"/>
    <mergeCell ref="AB8:AC8"/>
    <mergeCell ref="F9:G9"/>
    <mergeCell ref="H9:I9"/>
    <mergeCell ref="J9:K9"/>
    <mergeCell ref="L9:M9"/>
    <mergeCell ref="N9:O9"/>
    <mergeCell ref="P9:Q9"/>
    <mergeCell ref="R9:S9"/>
    <mergeCell ref="L8:M8"/>
    <mergeCell ref="N8:O8"/>
    <mergeCell ref="P8:Q8"/>
    <mergeCell ref="R8:S8"/>
    <mergeCell ref="B8:E8"/>
    <mergeCell ref="B9:E9"/>
    <mergeCell ref="B25:E25"/>
    <mergeCell ref="B26:E26"/>
    <mergeCell ref="B27:E27"/>
    <mergeCell ref="B28:E28"/>
    <mergeCell ref="B29:E29"/>
    <mergeCell ref="B30:E30"/>
    <mergeCell ref="B17:E17"/>
    <mergeCell ref="B18:E18"/>
    <mergeCell ref="B19:E19"/>
    <mergeCell ref="B20:C20"/>
    <mergeCell ref="B41:E41"/>
    <mergeCell ref="B42:E42"/>
    <mergeCell ref="B43:C43"/>
    <mergeCell ref="B48:E48"/>
    <mergeCell ref="B49:E49"/>
    <mergeCell ref="B50:E50"/>
    <mergeCell ref="B31:C31"/>
    <mergeCell ref="B36:E36"/>
    <mergeCell ref="B37:E37"/>
    <mergeCell ref="B38:E38"/>
    <mergeCell ref="B39:E39"/>
    <mergeCell ref="B40:E40"/>
    <mergeCell ref="B61:E61"/>
    <mergeCell ref="B62:E62"/>
    <mergeCell ref="B63:E63"/>
    <mergeCell ref="B64:C64"/>
    <mergeCell ref="B69:E69"/>
    <mergeCell ref="B70:E70"/>
    <mergeCell ref="B51:E51"/>
    <mergeCell ref="B52:E52"/>
    <mergeCell ref="B53:E53"/>
    <mergeCell ref="B54:E54"/>
    <mergeCell ref="B55:C55"/>
    <mergeCell ref="B56:C56"/>
    <mergeCell ref="B81:E81"/>
    <mergeCell ref="B82:E82"/>
    <mergeCell ref="B83:C83"/>
    <mergeCell ref="B84:C84"/>
    <mergeCell ref="B71:E71"/>
    <mergeCell ref="B72:E72"/>
    <mergeCell ref="B73:E73"/>
    <mergeCell ref="B74:C74"/>
    <mergeCell ref="B75:C75"/>
    <mergeCell ref="B80:E80"/>
    <mergeCell ref="T8:U8"/>
    <mergeCell ref="V8:W8"/>
    <mergeCell ref="F8:G8"/>
    <mergeCell ref="H8:I8"/>
    <mergeCell ref="J8:K8"/>
    <mergeCell ref="T9:U9"/>
    <mergeCell ref="V9:W9"/>
    <mergeCell ref="X9:Y9"/>
    <mergeCell ref="Z9:AA9"/>
    <mergeCell ref="AB9:AC9"/>
    <mergeCell ref="H10:I10"/>
    <mergeCell ref="J10:K10"/>
    <mergeCell ref="L10:M10"/>
    <mergeCell ref="N10:O10"/>
    <mergeCell ref="F17:G17"/>
    <mergeCell ref="H17:I17"/>
    <mergeCell ref="J17:K17"/>
    <mergeCell ref="L17:M17"/>
    <mergeCell ref="N17:O17"/>
    <mergeCell ref="P17:Q17"/>
    <mergeCell ref="R17:S17"/>
    <mergeCell ref="AB10:AC10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P10:Q10"/>
    <mergeCell ref="R10:S10"/>
    <mergeCell ref="T10:U10"/>
    <mergeCell ref="V10:W10"/>
    <mergeCell ref="X10:Y10"/>
    <mergeCell ref="Z10:AA10"/>
    <mergeCell ref="T17:U17"/>
    <mergeCell ref="V17:W17"/>
    <mergeCell ref="X17:Y17"/>
    <mergeCell ref="Z17:AA17"/>
    <mergeCell ref="AB17:AC17"/>
    <mergeCell ref="AD17:AE17"/>
    <mergeCell ref="X11:Y11"/>
    <mergeCell ref="Z11:AA11"/>
    <mergeCell ref="AB11:AC11"/>
    <mergeCell ref="X18:Y18"/>
    <mergeCell ref="Z18:AA18"/>
    <mergeCell ref="AB18:AC18"/>
    <mergeCell ref="AD18:AE18"/>
    <mergeCell ref="R18:S18"/>
    <mergeCell ref="T18:U18"/>
    <mergeCell ref="V18:W18"/>
    <mergeCell ref="N19:O19"/>
    <mergeCell ref="P19:Q19"/>
    <mergeCell ref="L18:M18"/>
    <mergeCell ref="N18:O18"/>
    <mergeCell ref="P18:Q18"/>
    <mergeCell ref="F18:G18"/>
    <mergeCell ref="H18:I18"/>
    <mergeCell ref="J18:K18"/>
    <mergeCell ref="F10:G10"/>
    <mergeCell ref="AD19:AE19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R19:S19"/>
    <mergeCell ref="T19:U19"/>
    <mergeCell ref="V19:W19"/>
    <mergeCell ref="X19:Y19"/>
    <mergeCell ref="Z19:AA19"/>
    <mergeCell ref="AB19:AC19"/>
    <mergeCell ref="X25:Y25"/>
    <mergeCell ref="Z25:AA25"/>
    <mergeCell ref="AB25:AC25"/>
    <mergeCell ref="AD25:AE25"/>
    <mergeCell ref="F19:G19"/>
    <mergeCell ref="H19:I19"/>
    <mergeCell ref="J19:K19"/>
    <mergeCell ref="L19:M19"/>
    <mergeCell ref="F26:G26"/>
    <mergeCell ref="H26:I26"/>
    <mergeCell ref="J26:K26"/>
    <mergeCell ref="L26:M26"/>
    <mergeCell ref="N26:O26"/>
    <mergeCell ref="P26:Q26"/>
    <mergeCell ref="AD26:AE26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R26:S26"/>
    <mergeCell ref="T26:U26"/>
    <mergeCell ref="V26:W26"/>
    <mergeCell ref="X26:Y26"/>
    <mergeCell ref="Z26:AA26"/>
    <mergeCell ref="AB26:AC26"/>
    <mergeCell ref="X27:Y27"/>
    <mergeCell ref="Z27:AA27"/>
    <mergeCell ref="T29:U29"/>
    <mergeCell ref="V29:W29"/>
    <mergeCell ref="AB27:AC27"/>
    <mergeCell ref="AD27:AE27"/>
    <mergeCell ref="F28:G28"/>
    <mergeCell ref="H28:I28"/>
    <mergeCell ref="J28:K28"/>
    <mergeCell ref="L28:M28"/>
    <mergeCell ref="N28:O28"/>
    <mergeCell ref="P28:Q28"/>
    <mergeCell ref="AD28:AE28"/>
    <mergeCell ref="R28:S28"/>
    <mergeCell ref="T28:U28"/>
    <mergeCell ref="V28:W28"/>
    <mergeCell ref="X28:Y28"/>
    <mergeCell ref="Z28:AA28"/>
    <mergeCell ref="AB28:AC28"/>
    <mergeCell ref="X29:Y29"/>
    <mergeCell ref="Z29:AA29"/>
    <mergeCell ref="AB29:AC29"/>
    <mergeCell ref="AD29:AE29"/>
    <mergeCell ref="F29:G29"/>
    <mergeCell ref="H29:I29"/>
    <mergeCell ref="J29:K29"/>
    <mergeCell ref="F30:G30"/>
    <mergeCell ref="H30:I30"/>
    <mergeCell ref="J30:K30"/>
    <mergeCell ref="L30:M30"/>
    <mergeCell ref="N30:O30"/>
    <mergeCell ref="P30:Q30"/>
    <mergeCell ref="AD30:AE30"/>
    <mergeCell ref="R30:S30"/>
    <mergeCell ref="T30:U30"/>
    <mergeCell ref="V30:W30"/>
    <mergeCell ref="X30:Y30"/>
    <mergeCell ref="Z30:AA30"/>
    <mergeCell ref="AB30:AC30"/>
    <mergeCell ref="L29:M29"/>
    <mergeCell ref="N29:O29"/>
    <mergeCell ref="P29:Q29"/>
    <mergeCell ref="R29:S29"/>
    <mergeCell ref="AD36:AE36"/>
    <mergeCell ref="F37:G37"/>
    <mergeCell ref="H37:I37"/>
    <mergeCell ref="J37:K37"/>
    <mergeCell ref="L37:M37"/>
    <mergeCell ref="N37:O37"/>
    <mergeCell ref="P37:Q37"/>
    <mergeCell ref="AD37:AE37"/>
    <mergeCell ref="R37:S37"/>
    <mergeCell ref="T37:U37"/>
    <mergeCell ref="V37:W37"/>
    <mergeCell ref="X37:Y37"/>
    <mergeCell ref="Z37:AA37"/>
    <mergeCell ref="AB37:AC37"/>
    <mergeCell ref="F36:G36"/>
    <mergeCell ref="H36:I36"/>
    <mergeCell ref="J36:K36"/>
    <mergeCell ref="L36:M36"/>
    <mergeCell ref="N36:O36"/>
    <mergeCell ref="P36:Q36"/>
    <mergeCell ref="X36:Y36"/>
    <mergeCell ref="Z36:AA36"/>
    <mergeCell ref="AB36:AC36"/>
    <mergeCell ref="P40:Q40"/>
    <mergeCell ref="R40:S40"/>
    <mergeCell ref="T40:U40"/>
    <mergeCell ref="V40:W40"/>
    <mergeCell ref="X38:Y38"/>
    <mergeCell ref="Z38:AA38"/>
    <mergeCell ref="AB38:AC38"/>
    <mergeCell ref="R36:S36"/>
    <mergeCell ref="T36:U36"/>
    <mergeCell ref="V36:W36"/>
    <mergeCell ref="P38:Q38"/>
    <mergeCell ref="R38:S38"/>
    <mergeCell ref="T38:U38"/>
    <mergeCell ref="V38:W38"/>
    <mergeCell ref="AD38:AE38"/>
    <mergeCell ref="F39:G39"/>
    <mergeCell ref="H39:I39"/>
    <mergeCell ref="J39:K39"/>
    <mergeCell ref="L39:M39"/>
    <mergeCell ref="N39:O39"/>
    <mergeCell ref="P39:Q39"/>
    <mergeCell ref="AD39:AE39"/>
    <mergeCell ref="R39:S39"/>
    <mergeCell ref="T39:U39"/>
    <mergeCell ref="V39:W39"/>
    <mergeCell ref="X39:Y39"/>
    <mergeCell ref="Z39:AA39"/>
    <mergeCell ref="AB39:AC39"/>
    <mergeCell ref="F38:G38"/>
    <mergeCell ref="H38:I38"/>
    <mergeCell ref="J38:K38"/>
    <mergeCell ref="L38:M38"/>
    <mergeCell ref="N38:O38"/>
    <mergeCell ref="T42:U42"/>
    <mergeCell ref="V42:W42"/>
    <mergeCell ref="X40:Y40"/>
    <mergeCell ref="Z40:AA40"/>
    <mergeCell ref="AB40:AC40"/>
    <mergeCell ref="AD40:AE40"/>
    <mergeCell ref="F41:G41"/>
    <mergeCell ref="H41:I41"/>
    <mergeCell ref="J41:K41"/>
    <mergeCell ref="L41:M41"/>
    <mergeCell ref="N41:O41"/>
    <mergeCell ref="P41:Q41"/>
    <mergeCell ref="AD41:AE41"/>
    <mergeCell ref="R41:S41"/>
    <mergeCell ref="T41:U41"/>
    <mergeCell ref="V41:W41"/>
    <mergeCell ref="X41:Y41"/>
    <mergeCell ref="Z41:AA41"/>
    <mergeCell ref="AB41:AC41"/>
    <mergeCell ref="F40:G40"/>
    <mergeCell ref="H40:I40"/>
    <mergeCell ref="J40:K40"/>
    <mergeCell ref="L40:M40"/>
    <mergeCell ref="N40:O40"/>
    <mergeCell ref="X42:Y42"/>
    <mergeCell ref="Z42:AA42"/>
    <mergeCell ref="AB42:AC42"/>
    <mergeCell ref="AD42:AE42"/>
    <mergeCell ref="F48:G48"/>
    <mergeCell ref="H48:I48"/>
    <mergeCell ref="J48:K48"/>
    <mergeCell ref="L48:M48"/>
    <mergeCell ref="N48:O48"/>
    <mergeCell ref="P48:Q48"/>
    <mergeCell ref="AD48:AE48"/>
    <mergeCell ref="R48:S48"/>
    <mergeCell ref="T48:U48"/>
    <mergeCell ref="V48:W48"/>
    <mergeCell ref="X48:Y48"/>
    <mergeCell ref="Z48:AA48"/>
    <mergeCell ref="AB48:AC48"/>
    <mergeCell ref="F42:G42"/>
    <mergeCell ref="H42:I42"/>
    <mergeCell ref="J42:K42"/>
    <mergeCell ref="L42:M42"/>
    <mergeCell ref="N42:O42"/>
    <mergeCell ref="P42:Q42"/>
    <mergeCell ref="R42:S42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F50:G50"/>
    <mergeCell ref="H50:I50"/>
    <mergeCell ref="J50:K50"/>
    <mergeCell ref="L50:M50"/>
    <mergeCell ref="N50:O50"/>
    <mergeCell ref="P50:Q50"/>
    <mergeCell ref="AD50:AE50"/>
    <mergeCell ref="R50:S50"/>
    <mergeCell ref="T50:U50"/>
    <mergeCell ref="V50:W50"/>
    <mergeCell ref="X50:Y50"/>
    <mergeCell ref="Z50:AA50"/>
    <mergeCell ref="AB50:AC50"/>
    <mergeCell ref="N51:O51"/>
    <mergeCell ref="P51:Q51"/>
    <mergeCell ref="R51:S51"/>
    <mergeCell ref="T51:U51"/>
    <mergeCell ref="V51:W51"/>
    <mergeCell ref="X49:Y49"/>
    <mergeCell ref="Z49:AA49"/>
    <mergeCell ref="AB49:AC49"/>
    <mergeCell ref="AD49:AE49"/>
    <mergeCell ref="R53:S53"/>
    <mergeCell ref="T53:U53"/>
    <mergeCell ref="V53:W53"/>
    <mergeCell ref="X51:Y51"/>
    <mergeCell ref="Z51:AA51"/>
    <mergeCell ref="AB51:AC51"/>
    <mergeCell ref="AD51:AE51"/>
    <mergeCell ref="F52:G52"/>
    <mergeCell ref="H52:I52"/>
    <mergeCell ref="J52:K52"/>
    <mergeCell ref="L52:M52"/>
    <mergeCell ref="N52:O52"/>
    <mergeCell ref="P52:Q52"/>
    <mergeCell ref="AD52:AE52"/>
    <mergeCell ref="R52:S52"/>
    <mergeCell ref="T52:U52"/>
    <mergeCell ref="V52:W52"/>
    <mergeCell ref="X52:Y52"/>
    <mergeCell ref="Z52:AA52"/>
    <mergeCell ref="AB52:AC52"/>
    <mergeCell ref="F51:G51"/>
    <mergeCell ref="H51:I51"/>
    <mergeCell ref="J51:K51"/>
    <mergeCell ref="L51:M51"/>
    <mergeCell ref="V61:W61"/>
    <mergeCell ref="X53:Y53"/>
    <mergeCell ref="Z53:AA53"/>
    <mergeCell ref="AB53:AC53"/>
    <mergeCell ref="AD53:AE53"/>
    <mergeCell ref="F54:G54"/>
    <mergeCell ref="H54:I54"/>
    <mergeCell ref="J54:K54"/>
    <mergeCell ref="L54:M54"/>
    <mergeCell ref="N54:O54"/>
    <mergeCell ref="P54:Q54"/>
    <mergeCell ref="AD54:AE54"/>
    <mergeCell ref="R54:S54"/>
    <mergeCell ref="T54:U54"/>
    <mergeCell ref="V54:W54"/>
    <mergeCell ref="X54:Y54"/>
    <mergeCell ref="Z54:AA54"/>
    <mergeCell ref="AB54:AC54"/>
    <mergeCell ref="F53:G53"/>
    <mergeCell ref="H53:I53"/>
    <mergeCell ref="J53:K53"/>
    <mergeCell ref="L53:M53"/>
    <mergeCell ref="N53:O53"/>
    <mergeCell ref="P53:Q53"/>
    <mergeCell ref="Z61:AA61"/>
    <mergeCell ref="AB61:AC61"/>
    <mergeCell ref="AD61:AE61"/>
    <mergeCell ref="F62:G62"/>
    <mergeCell ref="H62:I62"/>
    <mergeCell ref="J62:K62"/>
    <mergeCell ref="L62:M62"/>
    <mergeCell ref="N62:O62"/>
    <mergeCell ref="P62:Q62"/>
    <mergeCell ref="AD62:AE62"/>
    <mergeCell ref="R62:S62"/>
    <mergeCell ref="T62:U62"/>
    <mergeCell ref="V62:W62"/>
    <mergeCell ref="X62:Y62"/>
    <mergeCell ref="Z62:AA62"/>
    <mergeCell ref="AB62:AC62"/>
    <mergeCell ref="F61:G61"/>
    <mergeCell ref="H61:I61"/>
    <mergeCell ref="J61:K61"/>
    <mergeCell ref="L61:M61"/>
    <mergeCell ref="N61:O61"/>
    <mergeCell ref="P61:Q61"/>
    <mergeCell ref="R61:S61"/>
    <mergeCell ref="T61:U61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F69:G69"/>
    <mergeCell ref="H69:I69"/>
    <mergeCell ref="J69:K69"/>
    <mergeCell ref="L69:M69"/>
    <mergeCell ref="N69:O69"/>
    <mergeCell ref="P69:Q69"/>
    <mergeCell ref="AD69:AE69"/>
    <mergeCell ref="R69:S69"/>
    <mergeCell ref="T69:U69"/>
    <mergeCell ref="V69:W69"/>
    <mergeCell ref="X69:Y69"/>
    <mergeCell ref="Z69:AA69"/>
    <mergeCell ref="AB69:AC69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F71:G71"/>
    <mergeCell ref="H71:I71"/>
    <mergeCell ref="J71:K71"/>
    <mergeCell ref="L71:M71"/>
    <mergeCell ref="N71:O71"/>
    <mergeCell ref="P71:Q71"/>
    <mergeCell ref="AD71:AE71"/>
    <mergeCell ref="R71:S71"/>
    <mergeCell ref="T71:U71"/>
    <mergeCell ref="V71:W71"/>
    <mergeCell ref="X71:Y71"/>
    <mergeCell ref="Z71:AA71"/>
    <mergeCell ref="AB71:AC71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F73:G73"/>
    <mergeCell ref="H73:I73"/>
    <mergeCell ref="J73:K73"/>
    <mergeCell ref="L73:M73"/>
    <mergeCell ref="N73:O73"/>
    <mergeCell ref="P73:Q73"/>
    <mergeCell ref="AD73:AE73"/>
    <mergeCell ref="R73:S73"/>
    <mergeCell ref="T73:U73"/>
    <mergeCell ref="V73:W73"/>
    <mergeCell ref="X73:Y73"/>
    <mergeCell ref="Z73:AA73"/>
    <mergeCell ref="AB73:AC73"/>
    <mergeCell ref="F81:G81"/>
    <mergeCell ref="H81:I81"/>
    <mergeCell ref="J81:K81"/>
    <mergeCell ref="L81:M81"/>
    <mergeCell ref="N81:O81"/>
    <mergeCell ref="P81:Q81"/>
    <mergeCell ref="F80:G80"/>
    <mergeCell ref="H80:I80"/>
    <mergeCell ref="J80:K80"/>
    <mergeCell ref="L80:M80"/>
    <mergeCell ref="N80:O80"/>
    <mergeCell ref="P80:Q80"/>
    <mergeCell ref="R81:S81"/>
    <mergeCell ref="T81:U81"/>
    <mergeCell ref="V81:W81"/>
    <mergeCell ref="X81:Y81"/>
    <mergeCell ref="Z81:AA81"/>
    <mergeCell ref="AB81:AC81"/>
    <mergeCell ref="X80:Y80"/>
    <mergeCell ref="Z80:AA80"/>
    <mergeCell ref="AB80:AC80"/>
    <mergeCell ref="R80:S80"/>
    <mergeCell ref="T80:U80"/>
    <mergeCell ref="V80:W80"/>
    <mergeCell ref="F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17:AG17"/>
    <mergeCell ref="AH17:AI17"/>
    <mergeCell ref="AF18:AG18"/>
    <mergeCell ref="AH18:AI18"/>
    <mergeCell ref="AF19:AG19"/>
    <mergeCell ref="AD81:AE81"/>
    <mergeCell ref="AD80:AE80"/>
    <mergeCell ref="X72:Y72"/>
    <mergeCell ref="Z72:AA72"/>
    <mergeCell ref="AB72:AC72"/>
    <mergeCell ref="AD72:AE72"/>
    <mergeCell ref="X70:Y70"/>
    <mergeCell ref="Z70:AA70"/>
    <mergeCell ref="AB70:AC70"/>
    <mergeCell ref="AD70:AE70"/>
    <mergeCell ref="X63:Y63"/>
    <mergeCell ref="Z63:AA63"/>
    <mergeCell ref="AB63:AC63"/>
    <mergeCell ref="AD63:AE63"/>
    <mergeCell ref="X61:Y61"/>
    <mergeCell ref="AX26:AY26"/>
    <mergeCell ref="AF27:AG27"/>
    <mergeCell ref="AH27:AI27"/>
    <mergeCell ref="AX27:AY27"/>
    <mergeCell ref="AH19:AI19"/>
    <mergeCell ref="AX17:AY17"/>
    <mergeCell ref="AX18:AY18"/>
    <mergeCell ref="AX19:AY19"/>
    <mergeCell ref="AF25:AG25"/>
    <mergeCell ref="AH25:AI25"/>
    <mergeCell ref="AX25:AY25"/>
    <mergeCell ref="AJ17:AK17"/>
    <mergeCell ref="AL17:AM17"/>
    <mergeCell ref="AJ18:AK18"/>
    <mergeCell ref="AL18:AM18"/>
    <mergeCell ref="AJ19:AK19"/>
    <mergeCell ref="AL19:AM19"/>
    <mergeCell ref="AJ25:AK25"/>
    <mergeCell ref="AL25:AM25"/>
    <mergeCell ref="AJ26:AK26"/>
    <mergeCell ref="AL26:AM26"/>
    <mergeCell ref="AJ27:AK27"/>
    <mergeCell ref="AL27:AM27"/>
    <mergeCell ref="AN17:AO17"/>
    <mergeCell ref="AX30:AY30"/>
    <mergeCell ref="AF36:AG36"/>
    <mergeCell ref="AH36:AI36"/>
    <mergeCell ref="AX36:AY36"/>
    <mergeCell ref="AF28:AG28"/>
    <mergeCell ref="AH28:AI28"/>
    <mergeCell ref="AX28:AY28"/>
    <mergeCell ref="AF29:AG29"/>
    <mergeCell ref="AH29:AI29"/>
    <mergeCell ref="AX29:AY29"/>
    <mergeCell ref="AJ28:AK28"/>
    <mergeCell ref="AL28:AM28"/>
    <mergeCell ref="AJ29:AK29"/>
    <mergeCell ref="AL29:AM29"/>
    <mergeCell ref="AJ30:AK30"/>
    <mergeCell ref="AL30:AM30"/>
    <mergeCell ref="AJ36:AK36"/>
    <mergeCell ref="AL36:AM36"/>
    <mergeCell ref="AN36:AO36"/>
    <mergeCell ref="AP36:AQ36"/>
    <mergeCell ref="AN29:AO29"/>
    <mergeCell ref="AN30:AO30"/>
    <mergeCell ref="AP29:AQ29"/>
    <mergeCell ref="AP30:AQ30"/>
    <mergeCell ref="AX39:AY39"/>
    <mergeCell ref="AF40:AG40"/>
    <mergeCell ref="AH40:AI40"/>
    <mergeCell ref="AX40:AY40"/>
    <mergeCell ref="AF37:AG37"/>
    <mergeCell ref="AH37:AI37"/>
    <mergeCell ref="AX37:AY37"/>
    <mergeCell ref="AF38:AG38"/>
    <mergeCell ref="AH38:AI38"/>
    <mergeCell ref="AX38:AY38"/>
    <mergeCell ref="AJ37:AK37"/>
    <mergeCell ref="AL37:AM37"/>
    <mergeCell ref="AJ38:AK38"/>
    <mergeCell ref="AL38:AM38"/>
    <mergeCell ref="AJ39:AK39"/>
    <mergeCell ref="AL39:AM39"/>
    <mergeCell ref="AJ40:AK40"/>
    <mergeCell ref="AL40:AM40"/>
    <mergeCell ref="AN37:AO37"/>
    <mergeCell ref="AP37:AQ37"/>
    <mergeCell ref="AN38:AO38"/>
    <mergeCell ref="AP38:AQ38"/>
    <mergeCell ref="AN39:AO39"/>
    <mergeCell ref="AP39:AQ39"/>
    <mergeCell ref="AX48:AY48"/>
    <mergeCell ref="AF49:AG49"/>
    <mergeCell ref="AH49:AI49"/>
    <mergeCell ref="AX49:AY49"/>
    <mergeCell ref="AF41:AG41"/>
    <mergeCell ref="AH41:AI41"/>
    <mergeCell ref="AX41:AY41"/>
    <mergeCell ref="AF42:AG42"/>
    <mergeCell ref="AH42:AI42"/>
    <mergeCell ref="AX42:AY42"/>
    <mergeCell ref="AJ41:AK41"/>
    <mergeCell ref="AL41:AM41"/>
    <mergeCell ref="AJ42:AK42"/>
    <mergeCell ref="AL42:AM42"/>
    <mergeCell ref="AJ48:AK48"/>
    <mergeCell ref="AL48:AM48"/>
    <mergeCell ref="AJ49:AK49"/>
    <mergeCell ref="AL49:AM49"/>
    <mergeCell ref="AT42:AU42"/>
    <mergeCell ref="AR41:AS41"/>
    <mergeCell ref="AR42:AS42"/>
    <mergeCell ref="AT41:AU41"/>
    <mergeCell ref="AV48:AW48"/>
    <mergeCell ref="AV49:AW49"/>
    <mergeCell ref="AX52:AY52"/>
    <mergeCell ref="AF53:AG53"/>
    <mergeCell ref="AH53:AI53"/>
    <mergeCell ref="AX53:AY53"/>
    <mergeCell ref="AF50:AG50"/>
    <mergeCell ref="AH50:AI50"/>
    <mergeCell ref="AX50:AY50"/>
    <mergeCell ref="AF51:AG51"/>
    <mergeCell ref="AH51:AI51"/>
    <mergeCell ref="AX51:AY51"/>
    <mergeCell ref="AJ50:AK50"/>
    <mergeCell ref="AL50:AM50"/>
    <mergeCell ref="AJ51:AK51"/>
    <mergeCell ref="AL51:AM51"/>
    <mergeCell ref="AJ52:AK52"/>
    <mergeCell ref="AL52:AM52"/>
    <mergeCell ref="AJ53:AK53"/>
    <mergeCell ref="AL53:AM53"/>
    <mergeCell ref="AN50:AO50"/>
    <mergeCell ref="AP50:AQ50"/>
    <mergeCell ref="AN51:AO51"/>
    <mergeCell ref="AP51:AQ51"/>
    <mergeCell ref="AN52:AO52"/>
    <mergeCell ref="AP52:AQ52"/>
    <mergeCell ref="AX62:AY62"/>
    <mergeCell ref="AF63:AG63"/>
    <mergeCell ref="AH63:AI63"/>
    <mergeCell ref="AX63:AY63"/>
    <mergeCell ref="AF54:AG54"/>
    <mergeCell ref="AH54:AI54"/>
    <mergeCell ref="AX54:AY54"/>
    <mergeCell ref="AF61:AG61"/>
    <mergeCell ref="AH61:AI61"/>
    <mergeCell ref="AX61:AY61"/>
    <mergeCell ref="AJ54:AK54"/>
    <mergeCell ref="AL54:AM54"/>
    <mergeCell ref="AJ61:AK61"/>
    <mergeCell ref="AL61:AM61"/>
    <mergeCell ref="AJ62:AK62"/>
    <mergeCell ref="AL62:AM62"/>
    <mergeCell ref="AJ63:AK63"/>
    <mergeCell ref="AL63:AM63"/>
    <mergeCell ref="AR54:AS54"/>
    <mergeCell ref="AT54:AU54"/>
    <mergeCell ref="AT61:AU61"/>
    <mergeCell ref="AT62:AU62"/>
    <mergeCell ref="AT63:AU63"/>
    <mergeCell ref="AV61:AW61"/>
    <mergeCell ref="AX71:AY71"/>
    <mergeCell ref="AF72:AG72"/>
    <mergeCell ref="AH72:AI72"/>
    <mergeCell ref="AX72:AY72"/>
    <mergeCell ref="AF69:AG69"/>
    <mergeCell ref="AH69:AI69"/>
    <mergeCell ref="AX69:AY69"/>
    <mergeCell ref="AF70:AG70"/>
    <mergeCell ref="AH70:AI70"/>
    <mergeCell ref="AX70:AY70"/>
    <mergeCell ref="AJ69:AK69"/>
    <mergeCell ref="AL69:AM69"/>
    <mergeCell ref="AJ70:AK70"/>
    <mergeCell ref="AL70:AM70"/>
    <mergeCell ref="AJ71:AK71"/>
    <mergeCell ref="AL71:AM71"/>
    <mergeCell ref="AJ72:AK72"/>
    <mergeCell ref="AL72:AM72"/>
    <mergeCell ref="AN69:AO69"/>
    <mergeCell ref="AP69:AQ69"/>
    <mergeCell ref="AN70:AO70"/>
    <mergeCell ref="AP70:AQ70"/>
    <mergeCell ref="AN71:AO71"/>
    <mergeCell ref="AP71:AQ71"/>
    <mergeCell ref="AX81:AY81"/>
    <mergeCell ref="AF82:AG82"/>
    <mergeCell ref="AH82:AI82"/>
    <mergeCell ref="AX82:AY82"/>
    <mergeCell ref="AF73:AG73"/>
    <mergeCell ref="AH73:AI73"/>
    <mergeCell ref="AX73:AY73"/>
    <mergeCell ref="AF80:AG80"/>
    <mergeCell ref="AH80:AI80"/>
    <mergeCell ref="AX80:AY80"/>
    <mergeCell ref="AJ73:AK73"/>
    <mergeCell ref="AL73:AM73"/>
    <mergeCell ref="AJ80:AK80"/>
    <mergeCell ref="AL80:AM80"/>
    <mergeCell ref="AJ81:AK81"/>
    <mergeCell ref="AL81:AM81"/>
    <mergeCell ref="AJ82:AK82"/>
    <mergeCell ref="AL82:AM82"/>
    <mergeCell ref="AN73:AO73"/>
    <mergeCell ref="AP73:AQ73"/>
    <mergeCell ref="AN80:AO80"/>
    <mergeCell ref="AP80:AQ80"/>
    <mergeCell ref="AN81:AO81"/>
    <mergeCell ref="AP81:AQ81"/>
    <mergeCell ref="AF11:AG11"/>
    <mergeCell ref="AH11:AI11"/>
    <mergeCell ref="AF8:AG8"/>
    <mergeCell ref="AH8:AI8"/>
    <mergeCell ref="AF9:AG9"/>
    <mergeCell ref="AH9:AI9"/>
    <mergeCell ref="AF10:AG10"/>
    <mergeCell ref="AH10:AI10"/>
    <mergeCell ref="AF81:AG81"/>
    <mergeCell ref="AH81:AI81"/>
    <mergeCell ref="AF71:AG71"/>
    <mergeCell ref="AH71:AI71"/>
    <mergeCell ref="AF62:AG62"/>
    <mergeCell ref="AH62:AI62"/>
    <mergeCell ref="AF52:AG52"/>
    <mergeCell ref="AH52:AI52"/>
    <mergeCell ref="AF48:AG48"/>
    <mergeCell ref="AH48:AI48"/>
    <mergeCell ref="AF39:AG39"/>
    <mergeCell ref="AH39:AI39"/>
    <mergeCell ref="AF30:AG30"/>
    <mergeCell ref="AH30:AI30"/>
    <mergeCell ref="AF26:AG26"/>
    <mergeCell ref="AH26:AI26"/>
    <mergeCell ref="AR48:AS48"/>
    <mergeCell ref="AR49:AS49"/>
    <mergeCell ref="AT48:AU48"/>
    <mergeCell ref="AT49:AU49"/>
    <mergeCell ref="AV25:AW25"/>
    <mergeCell ref="AV26:AW26"/>
    <mergeCell ref="AV27:AW27"/>
    <mergeCell ref="AV28:AW28"/>
    <mergeCell ref="AV29:AW29"/>
    <mergeCell ref="AV30:AW30"/>
    <mergeCell ref="AT25:AU25"/>
    <mergeCell ref="AT26:AU26"/>
    <mergeCell ref="AT27:AU27"/>
    <mergeCell ref="AT28:AU28"/>
    <mergeCell ref="AT29:AU29"/>
    <mergeCell ref="AT30:AU30"/>
    <mergeCell ref="AT36:AU36"/>
    <mergeCell ref="AR30:AS30"/>
    <mergeCell ref="AR36:AS36"/>
    <mergeCell ref="AT37:AU37"/>
    <mergeCell ref="AT38:AU38"/>
    <mergeCell ref="AT39:AU39"/>
    <mergeCell ref="AT40:AU40"/>
    <mergeCell ref="AR37:AS37"/>
    <mergeCell ref="AV69:AW69"/>
    <mergeCell ref="AV70:AW70"/>
    <mergeCell ref="AV71:AW71"/>
    <mergeCell ref="AV72:AW72"/>
    <mergeCell ref="AV73:AW73"/>
    <mergeCell ref="AV36:AW36"/>
    <mergeCell ref="AV37:AW37"/>
    <mergeCell ref="AV38:AW38"/>
    <mergeCell ref="AV39:AW39"/>
    <mergeCell ref="AV40:AW40"/>
    <mergeCell ref="AV41:AW41"/>
    <mergeCell ref="AV42:AW42"/>
    <mergeCell ref="AV50:AW50"/>
    <mergeCell ref="AT80:AU80"/>
    <mergeCell ref="AT81:AU81"/>
    <mergeCell ref="AT82:AU82"/>
    <mergeCell ref="AV80:AW80"/>
    <mergeCell ref="AV81:AW81"/>
    <mergeCell ref="AV82:AW82"/>
    <mergeCell ref="AT70:AU70"/>
    <mergeCell ref="AT71:AU71"/>
    <mergeCell ref="AT72:AU72"/>
    <mergeCell ref="AT73:AU73"/>
  </mergeCells>
  <phoneticPr fontId="3"/>
  <pageMargins left="0.70866141732283472" right="0.70866141732283472" top="0.74803149606299213" bottom="0.74803149606299213" header="0.31496062992125984" footer="0.31496062992125984"/>
  <pageSetup paperSize="9" scale="39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2023年まで</vt:lpstr>
      <vt:lpstr>2024年～</vt:lpstr>
      <vt:lpstr>'2024年～'!Print_Area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