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5622\Desktop\"/>
    </mc:Choice>
  </mc:AlternateContent>
  <bookViews>
    <workbookView xWindow="-105" yWindow="-105" windowWidth="19425" windowHeight="12420"/>
  </bookViews>
  <sheets>
    <sheet name="月次ベース" sheetId="3" r:id="rId1"/>
    <sheet name="図表" sheetId="6" r:id="rId2"/>
    <sheet name="sheet" sheetId="7" r:id="rId3"/>
  </sheets>
  <definedNames>
    <definedName name="_xlnm.Print_Area" localSheetId="0">月次ベース!$A$1:$EO$111</definedName>
  </definedNames>
  <calcPr calcId="152511"/>
</workbook>
</file>

<file path=xl/calcChain.xml><?xml version="1.0" encoding="utf-8"?>
<calcChain xmlns="http://schemas.openxmlformats.org/spreadsheetml/2006/main">
  <c r="DX29" i="3" l="1"/>
  <c r="EB29" i="3"/>
  <c r="DZ29" i="3"/>
  <c r="ET100" i="3"/>
  <c r="ET99" i="3"/>
  <c r="EV90" i="3"/>
  <c r="EV91" i="3" s="1"/>
  <c r="EV88" i="3"/>
  <c r="EV89" i="3" s="1"/>
  <c r="ET89" i="3"/>
  <c r="ET91" i="3"/>
  <c r="EV80" i="3"/>
  <c r="EV81" i="3" s="1"/>
  <c r="ET81" i="3"/>
  <c r="EV72" i="3"/>
  <c r="EV70" i="3"/>
  <c r="EV68" i="3"/>
  <c r="EV71" i="3"/>
  <c r="EV69" i="3"/>
  <c r="EV67" i="3"/>
  <c r="ET67" i="3"/>
  <c r="ET68" i="3" s="1"/>
  <c r="ET70" i="3"/>
  <c r="ET72" i="3"/>
  <c r="ET60" i="3"/>
  <c r="ET58" i="3"/>
  <c r="ET56" i="3"/>
  <c r="ET55" i="3"/>
  <c r="ET59" i="3"/>
  <c r="ET57" i="3"/>
  <c r="ER55" i="3"/>
  <c r="ER56" i="3" s="1"/>
  <c r="ER58" i="3"/>
  <c r="ER60" i="3"/>
  <c r="ET48" i="3"/>
  <c r="ET47" i="3"/>
  <c r="ET46" i="3"/>
  <c r="ET45" i="3"/>
  <c r="ER44" i="3"/>
  <c r="ER46" i="3"/>
  <c r="ER48" i="3"/>
  <c r="EV37" i="3"/>
  <c r="EV36" i="3"/>
  <c r="ET37" i="3"/>
  <c r="EB28" i="3"/>
  <c r="EB27" i="3"/>
  <c r="EL17" i="3"/>
  <c r="EL18" i="3"/>
  <c r="CP9" i="3"/>
  <c r="CJ9" i="3"/>
  <c r="H9" i="7" l="1"/>
  <c r="ED99" i="3" l="1"/>
  <c r="ED100" i="3" s="1"/>
  <c r="DN110" i="3"/>
  <c r="DP110" i="3"/>
  <c r="DR110" i="3"/>
  <c r="DT110" i="3"/>
  <c r="DV110" i="3"/>
  <c r="DL110" i="3"/>
  <c r="EJ100" i="3"/>
  <c r="EH100" i="3"/>
  <c r="EF100" i="3"/>
  <c r="EB100" i="3"/>
  <c r="DZ100" i="3"/>
  <c r="DX100" i="3"/>
  <c r="DR100" i="3"/>
  <c r="DT100" i="3"/>
  <c r="DV100" i="3"/>
  <c r="DP100" i="3"/>
  <c r="ER89" i="3"/>
  <c r="ER91" i="3"/>
  <c r="ER81" i="3"/>
  <c r="ER67" i="3"/>
  <c r="ER70" i="3"/>
  <c r="ER72" i="3"/>
  <c r="EP55" i="3"/>
  <c r="EP58" i="3"/>
  <c r="EP60" i="3"/>
  <c r="EP44" i="3"/>
  <c r="EP46" i="3"/>
  <c r="EP48" i="3"/>
  <c r="ER37" i="3"/>
  <c r="EJ17" i="3"/>
  <c r="EJ18" i="3"/>
  <c r="DN100" i="3" l="1"/>
  <c r="DL100" i="3"/>
  <c r="EP89" i="3"/>
  <c r="EP91" i="3"/>
  <c r="EP81" i="3"/>
  <c r="EP70" i="3"/>
  <c r="EP67" i="3"/>
  <c r="EP72" i="3"/>
  <c r="EN67" i="3"/>
  <c r="EN70" i="3"/>
  <c r="EN72" i="3"/>
  <c r="EN55" i="3"/>
  <c r="EN58" i="3"/>
  <c r="EN60" i="3"/>
  <c r="EN44" i="3"/>
  <c r="EN46" i="3"/>
  <c r="EN48" i="3"/>
  <c r="EP37" i="3"/>
  <c r="DX28" i="3"/>
  <c r="DX27" i="3"/>
  <c r="DV29" i="3"/>
  <c r="DV28" i="3"/>
  <c r="DV27" i="3"/>
  <c r="DT29" i="3"/>
  <c r="DT28" i="3"/>
  <c r="DT27" i="3"/>
  <c r="DR29" i="3"/>
  <c r="DR28" i="3"/>
  <c r="DR27" i="3"/>
  <c r="DP29" i="3"/>
  <c r="DP28" i="3"/>
  <c r="DP27" i="3"/>
  <c r="EH17" i="3"/>
  <c r="EH18" i="3"/>
  <c r="CP8" i="3" l="1"/>
  <c r="CH9" i="3"/>
  <c r="CF8" i="3"/>
  <c r="CF9" i="3" s="1"/>
  <c r="CD9" i="3"/>
  <c r="CB9" i="3"/>
  <c r="EN89" i="3" l="1"/>
  <c r="EN91" i="3"/>
  <c r="EN81" i="3"/>
  <c r="EL55" i="3"/>
  <c r="EL58" i="3"/>
  <c r="EL60" i="3"/>
  <c r="EL44" i="3"/>
  <c r="EL46" i="3"/>
  <c r="EL48" i="3"/>
  <c r="EN37" i="3"/>
  <c r="EF17" i="3"/>
  <c r="EF18" i="3"/>
  <c r="EL89" i="3" l="1"/>
  <c r="EL91" i="3"/>
  <c r="EL81" i="3"/>
  <c r="EL67" i="3"/>
  <c r="EL70" i="3"/>
  <c r="EL72" i="3"/>
  <c r="EJ55" i="3"/>
  <c r="EJ58" i="3"/>
  <c r="EJ60" i="3"/>
  <c r="EJ44" i="3"/>
  <c r="EJ46" i="3"/>
  <c r="EJ48" i="3"/>
  <c r="EL37" i="3"/>
  <c r="ED17" i="3"/>
  <c r="ED18" i="3"/>
  <c r="EH89" i="3" l="1"/>
  <c r="EJ89" i="3"/>
  <c r="EH91" i="3"/>
  <c r="EJ91" i="3"/>
  <c r="EH81" i="3"/>
  <c r="EJ81" i="3"/>
  <c r="EJ67" i="3"/>
  <c r="EJ70" i="3"/>
  <c r="EJ72" i="3"/>
  <c r="EH67" i="3"/>
  <c r="EH70" i="3"/>
  <c r="EH72" i="3"/>
  <c r="EH55" i="3"/>
  <c r="EH58" i="3"/>
  <c r="EH60" i="3"/>
  <c r="ET44" i="3"/>
  <c r="EH44" i="3"/>
  <c r="EH46" i="3"/>
  <c r="EH48" i="3"/>
  <c r="EH37" i="3"/>
  <c r="EJ37" i="3"/>
  <c r="EB18" i="3"/>
  <c r="DZ18" i="3"/>
  <c r="EB17" i="3"/>
  <c r="DZ17" i="3"/>
  <c r="EF91" i="3" l="1"/>
  <c r="EF89" i="3"/>
  <c r="EF81" i="3"/>
  <c r="EF72" i="3"/>
  <c r="EF70" i="3"/>
  <c r="EF67" i="3"/>
  <c r="EF60" i="3"/>
  <c r="EF58" i="3"/>
  <c r="EF55" i="3"/>
  <c r="EF48" i="3"/>
  <c r="EF46" i="3"/>
  <c r="EF44" i="3"/>
  <c r="EF37" i="3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DJ110" i="3" l="1"/>
  <c r="DB100" i="3"/>
  <c r="DD99" i="3"/>
  <c r="ED69" i="3"/>
  <c r="ED70" i="3" s="1"/>
  <c r="ED71" i="3"/>
  <c r="ED72" i="3" s="1"/>
  <c r="EB67" i="3"/>
  <c r="EB68" i="3" s="1"/>
  <c r="EB70" i="3"/>
  <c r="EB72" i="3"/>
  <c r="ED59" i="3"/>
  <c r="ED57" i="3"/>
  <c r="ED58" i="3" s="1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68" i="3" s="1"/>
  <c r="DZ70" i="3"/>
  <c r="DZ72" i="3"/>
  <c r="DX67" i="3"/>
  <c r="DX68" i="3" s="1"/>
  <c r="DX70" i="3"/>
  <c r="DX72" i="3"/>
  <c r="DX55" i="3"/>
  <c r="DX58" i="3"/>
  <c r="DX60" i="3"/>
  <c r="DV55" i="3"/>
  <c r="DV56" i="3" s="1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DX56" i="3" l="1"/>
  <c r="BZ9" i="3"/>
  <c r="DH110" i="3"/>
  <c r="DF110" i="3"/>
  <c r="DJ100" i="3" l="1"/>
  <c r="DV89" i="3"/>
  <c r="DV91" i="3"/>
  <c r="DV81" i="3"/>
  <c r="DV67" i="3"/>
  <c r="DV68" i="3" s="1"/>
  <c r="DV70" i="3"/>
  <c r="DV72" i="3"/>
  <c r="DT67" i="3"/>
  <c r="DT68" i="3" s="1"/>
  <c r="DT70" i="3"/>
  <c r="DT72" i="3"/>
  <c r="DT55" i="3" l="1"/>
  <c r="DT56" i="3" s="1"/>
  <c r="DT58" i="3"/>
  <c r="DT60" i="3"/>
  <c r="DV44" i="3"/>
  <c r="DV46" i="3"/>
  <c r="DV48" i="3"/>
  <c r="DV37" i="3"/>
  <c r="DH18" i="3"/>
  <c r="DH17" i="3"/>
  <c r="DP58" i="3" l="1"/>
  <c r="DR58" i="3"/>
  <c r="DT89" i="3" l="1"/>
  <c r="DT91" i="3"/>
  <c r="DT81" i="3" l="1"/>
  <c r="DR67" i="3"/>
  <c r="DR70" i="3"/>
  <c r="DR72" i="3"/>
  <c r="DP67" i="3"/>
  <c r="DP70" i="3"/>
  <c r="DP72" i="3"/>
  <c r="DP55" i="3"/>
  <c r="DR55" i="3"/>
  <c r="DR56" i="3" s="1"/>
  <c r="DP60" i="3"/>
  <c r="DR60" i="3"/>
  <c r="DT44" i="3"/>
  <c r="DT46" i="3"/>
  <c r="DT48" i="3"/>
  <c r="DT37" i="3"/>
  <c r="DP56" i="3" l="1"/>
  <c r="EP56" i="3"/>
  <c r="DR68" i="3"/>
  <c r="ER68" i="3"/>
  <c r="DP68" i="3"/>
  <c r="EP68" i="3"/>
  <c r="DN67" i="3"/>
  <c r="DN70" i="3"/>
  <c r="DN72" i="3"/>
  <c r="DL67" i="3"/>
  <c r="DL70" i="3"/>
  <c r="DL72" i="3"/>
  <c r="DJ67" i="3"/>
  <c r="DJ70" i="3"/>
  <c r="DJ72" i="3"/>
  <c r="DR44" i="3"/>
  <c r="DR46" i="3"/>
  <c r="DR48" i="3"/>
  <c r="DN68" i="3" l="1"/>
  <c r="EN68" i="3"/>
  <c r="DL68" i="3"/>
  <c r="EL68" i="3"/>
  <c r="DJ68" i="3"/>
  <c r="EJ68" i="3"/>
  <c r="DR89" i="3"/>
  <c r="DR91" i="3"/>
  <c r="DR81" i="3"/>
  <c r="DR37" i="3"/>
  <c r="DP89" i="3" l="1"/>
  <c r="DP91" i="3"/>
  <c r="DP81" i="3"/>
  <c r="DN55" i="3"/>
  <c r="DN58" i="3"/>
  <c r="DN60" i="3"/>
  <c r="DP44" i="3"/>
  <c r="DP46" i="3"/>
  <c r="DP48" i="3"/>
  <c r="DP37" i="3"/>
  <c r="DN56" i="3" l="1"/>
  <c r="EN56" i="3"/>
  <c r="DH100" i="3"/>
  <c r="DL55" i="3"/>
  <c r="DL58" i="3"/>
  <c r="DL60" i="3"/>
  <c r="DN44" i="3"/>
  <c r="DN46" i="3"/>
  <c r="DN48" i="3"/>
  <c r="DL44" i="3"/>
  <c r="DL46" i="3"/>
  <c r="DL48" i="3"/>
  <c r="BX9" i="3"/>
  <c r="DL56" i="3" l="1"/>
  <c r="EL56" i="3"/>
  <c r="DN37" i="3"/>
  <c r="DN81" i="3"/>
  <c r="DN91" i="3"/>
  <c r="DN89" i="3"/>
  <c r="DD18" i="3"/>
  <c r="DD17" i="3"/>
  <c r="DF100" i="3" l="1"/>
  <c r="DJ55" i="3"/>
  <c r="EJ56" i="3" s="1"/>
  <c r="DJ58" i="3"/>
  <c r="DJ60" i="3"/>
  <c r="DJ44" i="3"/>
  <c r="DJ46" i="3"/>
  <c r="DJ48" i="3"/>
  <c r="DJ56" i="3" l="1"/>
  <c r="DH72" i="3" l="1"/>
  <c r="DH70" i="3"/>
  <c r="DH67" i="3"/>
  <c r="EH68" i="3" s="1"/>
  <c r="DH60" i="3"/>
  <c r="DF60" i="3"/>
  <c r="DH58" i="3"/>
  <c r="DF58" i="3"/>
  <c r="DH55" i="3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H56" i="3" l="1"/>
  <c r="EH56" i="3"/>
  <c r="EF56" i="3"/>
  <c r="ED55" i="3"/>
  <c r="DF56" i="3"/>
  <c r="DH68" i="3"/>
  <c r="DF72" i="3"/>
  <c r="DF70" i="3"/>
  <c r="DF67" i="3"/>
  <c r="DF46" i="3"/>
  <c r="CX28" i="3"/>
  <c r="CX27" i="3"/>
  <c r="CX29" i="3"/>
  <c r="ED67" i="3" l="1"/>
  <c r="ED68" i="3" s="1"/>
  <c r="EF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<sst xmlns="http://schemas.openxmlformats.org/spreadsheetml/2006/main" count="342" uniqueCount="138">
  <si>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</si>
  <si>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</si>
  <si>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</si>
  <si>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</si>
  <si>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</si>
  <si>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</si>
  <si>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</si>
  <si>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</si>
  <si>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</si>
  <si>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</si>
  <si>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</si>
  <si>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</si>
  <si>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</si>
  <si>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</si>
  <si>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</si>
  <si>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</si>
  <si>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</si>
  <si>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</si>
  <si>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</si>
  <si>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</si>
  <si>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</si>
  <si>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</si>
  <si>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</si>
  <si>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</si>
  <si>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</si>
  <si>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</si>
  <si>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</si>
  <si>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</si>
  <si>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</si>
  <si>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</si>
  <si>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</si>
  <si>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</si>
  <si>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</si>
  <si>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</si>
  <si>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</si>
  <si>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</si>
  <si>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</si>
  <si>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</si>
  <si>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</si>
  <si>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</si>
  <si>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</si>
  <si>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</si>
  <si>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</si>
  <si>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</si>
  <si>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</si>
  <si>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</si>
  <si>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</si>
  <si>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</si>
  <si>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</si>
  <si>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</si>
  <si>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</si>
  <si>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2014年Q4</t>
  </si>
  <si>
    <t>稼働率 （平均）</t>
  </si>
  <si>
    <t>N/A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</si>
  <si>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</si>
  <si>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</si>
  <si>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</si>
  <si>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</si>
  <si>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</si>
  <si>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</si>
  <si>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</si>
  <si>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</si>
  <si>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</si>
  <si>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</si>
  <si>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</si>
  <si>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</si>
  <si>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</si>
  <si>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</si>
  <si>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</si>
  <si>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</si>
  <si>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</si>
  <si>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</si>
  <si>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</si>
  <si>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</si>
  <si>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</si>
  <si>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</si>
  <si>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</si>
  <si>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</si>
  <si>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</si>
  <si>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</si>
  <si>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</si>
  <si>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</si>
  <si>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</si>
  <si>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</si>
  <si>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</si>
  <si>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</si>
  <si>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</si>
  <si>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</si>
  <si>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</si>
  <si>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</si>
  <si>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</si>
  <si>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</si>
  <si>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</si>
  <si>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</si>
  <si>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</si>
  <si>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</si>
  <si>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</si>
  <si>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</si>
  <si>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</si>
  <si>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</si>
  <si>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</si>
  <si>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</si>
  <si>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</si>
  <si>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</si>
  <si>
    <t>パナマ主要経済指標（月次ベース）</t>
    <phoneticPr fontId="2"/>
  </si>
  <si>
    <t>2020年Q4</t>
  </si>
  <si>
    <t>2021年Q2</t>
    <phoneticPr fontId="2"/>
  </si>
  <si>
    <t>2021年Q3</t>
  </si>
  <si>
    <t>2021年Q4</t>
  </si>
  <si>
    <t>2021年累計</t>
    <phoneticPr fontId="2"/>
  </si>
  <si>
    <t>2021年Q1</t>
    <phoneticPr fontId="2"/>
  </si>
  <si>
    <t>基礎食料品バスケット価格（都市部：パナマ市、サン・ミゲリート市）</t>
    <phoneticPr fontId="2"/>
  </si>
  <si>
    <t>….</t>
  </si>
  <si>
    <t>…</t>
  </si>
  <si>
    <t>[…]が未発表又はN/A</t>
  </si>
  <si>
    <t>注2：[…]が未発表又はN/A</t>
  </si>
  <si>
    <t>注1：</t>
  </si>
  <si>
    <t>単位：部屋数</t>
    <rPh sb="0" eb="2">
      <t>タンイ</t>
    </rPh>
    <rPh sb="3" eb="6">
      <t>ヘヤスウ</t>
    </rPh>
    <phoneticPr fontId="2"/>
  </si>
  <si>
    <t>出所：会計検査院</t>
    <rPh sb="0" eb="2">
      <t>シュッショ</t>
    </rPh>
    <rPh sb="3" eb="5">
      <t>カイケイ</t>
    </rPh>
    <rPh sb="5" eb="8">
      <t>ケンサイン</t>
    </rPh>
    <phoneticPr fontId="2"/>
  </si>
  <si>
    <t>部屋数</t>
    <rPh sb="0" eb="3">
      <t>ヘヤスウ</t>
    </rPh>
    <phoneticPr fontId="2"/>
  </si>
  <si>
    <t>稼働率 （右軸）</t>
    <rPh sb="5" eb="6">
      <t>ミギ</t>
    </rPh>
    <rPh sb="6" eb="7">
      <t>ジク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</si>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</sst>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;[Red]\-#,##0.0"/>
    <numFmt numFmtId="165" formatCode="0.0%"/>
    <numFmt numFmtId="166" formatCode="yyyy&quot;年&quot;m&quot;月&quot;;@"/>
    <numFmt numFmtId="167" formatCode="#,##0;&quot;▲ &quot;#,##0"/>
    <numFmt numFmtId="168" formatCode="yyyy&quot;年&quot;m&quot;月&quot;d&quot;日&quot;;@"/>
    <numFmt numFmtId="169" formatCode="#,##0.0_);[Red]\(#,##0.0\)"/>
    <numFmt numFmtId="170" formatCode="0.0"/>
    <numFmt numFmtId="171" formatCode="0.000%"/>
    <numFmt numFmtId="172" formatCode="#,##0.0"/>
    <numFmt numFmtId="173" formatCode="#,##0.0;[Red]#,##0.0"/>
    <numFmt numFmtId="174" formatCode="#,##0.000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65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69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70" fontId="3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3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65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69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71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65" fontId="0" fillId="0" borderId="0" xfId="0" applyNumberFormat="1" applyFont="1" applyFill="1">
      <alignment vertical="center"/>
    </xf>
    <xf numFmtId="172" fontId="14" fillId="0" borderId="0" xfId="0" applyNumberFormat="1" applyFont="1" applyFill="1" applyBorder="1" applyAlignment="1">
      <alignment vertical="center"/>
    </xf>
    <xf numFmtId="165" fontId="15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65" fontId="3" fillId="0" borderId="0" xfId="3" applyNumberFormat="1" applyFont="1" applyFill="1" applyBorder="1">
      <alignment vertical="center"/>
    </xf>
    <xf numFmtId="165" fontId="3" fillId="0" borderId="0" xfId="3" applyNumberFormat="1" applyFont="1" applyFill="1">
      <alignment vertical="center"/>
    </xf>
    <xf numFmtId="165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17" fillId="0" borderId="0" xfId="0" applyFont="1" applyFill="1">
      <alignment vertical="center"/>
    </xf>
    <xf numFmtId="167" fontId="0" fillId="0" borderId="0" xfId="0" applyNumberFormat="1" applyFont="1" applyFill="1">
      <alignment vertical="center"/>
    </xf>
    <xf numFmtId="174" fontId="11" fillId="0" borderId="0" xfId="0" applyNumberFormat="1" applyFont="1" applyFill="1" applyAlignment="1">
      <alignment vertical="center"/>
    </xf>
    <xf numFmtId="165" fontId="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4" fontId="0" fillId="0" borderId="0" xfId="0" applyNumberFormat="1" applyFont="1" applyAlignment="1">
      <alignment vertical="center"/>
    </xf>
    <xf numFmtId="10" fontId="0" fillId="0" borderId="0" xfId="0" applyNumberForma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84" xfId="0" applyFont="1" applyFill="1" applyBorder="1" applyAlignment="1">
      <alignment horizontal="left" vertical="center"/>
    </xf>
    <xf numFmtId="0" fontId="5" fillId="0" borderId="184" xfId="0" applyFont="1" applyFill="1" applyBorder="1" applyAlignment="1">
      <alignment horizontal="left" vertical="center"/>
    </xf>
    <xf numFmtId="166" fontId="6" fillId="0" borderId="184" xfId="0" applyNumberFormat="1" applyFont="1" applyFill="1" applyBorder="1" applyAlignment="1">
      <alignment horizontal="center" vertical="center"/>
    </xf>
    <xf numFmtId="3" fontId="0" fillId="0" borderId="184" xfId="3" applyNumberFormat="1" applyFont="1" applyFill="1" applyBorder="1" applyAlignment="1">
      <alignment horizontal="right" vertical="center"/>
    </xf>
    <xf numFmtId="165" fontId="0" fillId="0" borderId="184" xfId="3" applyNumberFormat="1" applyFont="1" applyFill="1" applyBorder="1" applyAlignment="1">
      <alignment horizontal="right" vertical="center"/>
    </xf>
    <xf numFmtId="165" fontId="5" fillId="0" borderId="184" xfId="3" applyNumberFormat="1" applyFont="1" applyFill="1" applyBorder="1" applyAlignment="1">
      <alignment horizontal="right" vertical="center"/>
    </xf>
    <xf numFmtId="14" fontId="6" fillId="0" borderId="184" xfId="0" applyNumberFormat="1" applyFont="1" applyFill="1" applyBorder="1" applyAlignment="1">
      <alignment horizontal="center" vertical="center"/>
    </xf>
    <xf numFmtId="3" fontId="1" fillId="0" borderId="184" xfId="3" applyNumberFormat="1" applyFont="1" applyFill="1" applyBorder="1" applyAlignment="1">
      <alignment horizontal="right" vertical="center"/>
    </xf>
    <xf numFmtId="165" fontId="1" fillId="0" borderId="184" xfId="3" applyNumberFormat="1" applyFont="1" applyFill="1" applyBorder="1" applyAlignment="1">
      <alignment horizontal="right" vertical="center"/>
    </xf>
    <xf numFmtId="165" fontId="0" fillId="0" borderId="0" xfId="0" applyNumberForma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65" fontId="0" fillId="0" borderId="22" xfId="3" applyNumberFormat="1" applyFont="1" applyFill="1" applyBorder="1" applyAlignment="1">
      <alignment horizontal="right" vertical="center"/>
    </xf>
    <xf numFmtId="165" fontId="0" fillId="0" borderId="23" xfId="3" applyNumberFormat="1" applyFont="1" applyFill="1" applyBorder="1" applyAlignment="1">
      <alignment horizontal="right" vertical="center"/>
    </xf>
    <xf numFmtId="165" fontId="5" fillId="0" borderId="40" xfId="3" applyNumberFormat="1" applyFont="1" applyFill="1" applyBorder="1" applyAlignment="1">
      <alignment horizontal="right" vertical="center"/>
    </xf>
    <xf numFmtId="165" fontId="5" fillId="0" borderId="41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65" fontId="0" fillId="0" borderId="8" xfId="3" applyNumberFormat="1" applyFont="1" applyFill="1" applyBorder="1" applyAlignment="1">
      <alignment horizontal="right" vertical="center"/>
    </xf>
    <xf numFmtId="165" fontId="0" fillId="0" borderId="46" xfId="3" applyNumberFormat="1" applyFont="1" applyFill="1" applyBorder="1" applyAlignment="1">
      <alignment horizontal="right" vertical="center"/>
    </xf>
    <xf numFmtId="165" fontId="5" fillId="0" borderId="5" xfId="3" applyNumberFormat="1" applyFont="1" applyFill="1" applyBorder="1" applyAlignment="1">
      <alignment horizontal="right" vertical="center"/>
    </xf>
    <xf numFmtId="165" fontId="5" fillId="0" borderId="63" xfId="3" applyNumberFormat="1" applyFont="1" applyFill="1" applyBorder="1" applyAlignment="1">
      <alignment horizontal="right"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65" fontId="16" fillId="0" borderId="40" xfId="3" applyNumberFormat="1" applyFont="1" applyFill="1" applyBorder="1" applyAlignment="1">
      <alignment horizontal="right" vertical="center"/>
    </xf>
    <xf numFmtId="165" fontId="16" fillId="0" borderId="41" xfId="3" applyNumberFormat="1" applyFont="1" applyFill="1" applyBorder="1" applyAlignment="1">
      <alignment horizontal="right" vertical="center"/>
    </xf>
    <xf numFmtId="165" fontId="7" fillId="0" borderId="9" xfId="3" applyNumberFormat="1" applyFont="1" applyFill="1" applyBorder="1" applyAlignment="1">
      <alignment horizontal="right" vertical="center"/>
    </xf>
    <xf numFmtId="165" fontId="7" fillId="0" borderId="183" xfId="3" applyNumberFormat="1" applyFont="1" applyFill="1" applyBorder="1" applyAlignment="1">
      <alignment horizontal="right" vertical="center"/>
    </xf>
    <xf numFmtId="166" fontId="6" fillId="0" borderId="68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right" vertical="center"/>
    </xf>
    <xf numFmtId="165" fontId="5" fillId="0" borderId="119" xfId="3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right" vertical="center"/>
    </xf>
    <xf numFmtId="166" fontId="6" fillId="0" borderId="67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165" fontId="5" fillId="0" borderId="16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9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166" fontId="6" fillId="0" borderId="38" xfId="0" applyNumberFormat="1" applyFont="1" applyFill="1" applyBorder="1" applyAlignment="1">
      <alignment horizontal="center" vertical="center"/>
    </xf>
    <xf numFmtId="164" fontId="0" fillId="0" borderId="32" xfId="2" applyNumberFormat="1" applyFont="1" applyFill="1" applyBorder="1" applyAlignment="1">
      <alignment horizontal="right" vertical="center"/>
    </xf>
    <xf numFmtId="164" fontId="0" fillId="0" borderId="37" xfId="2" applyNumberFormat="1" applyFont="1" applyFill="1" applyBorder="1" applyAlignment="1">
      <alignment horizontal="right" vertical="center"/>
    </xf>
    <xf numFmtId="165" fontId="5" fillId="0" borderId="34" xfId="3" applyNumberFormat="1" applyFont="1" applyFill="1" applyBorder="1" applyAlignment="1">
      <alignment horizontal="right" vertical="center"/>
    </xf>
    <xf numFmtId="165" fontId="5" fillId="0" borderId="156" xfId="3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horizontal="right" vertical="center"/>
    </xf>
    <xf numFmtId="165" fontId="5" fillId="0" borderId="177" xfId="3" applyNumberFormat="1" applyFont="1" applyFill="1" applyBorder="1" applyAlignment="1">
      <alignment horizontal="right" vertical="center"/>
    </xf>
    <xf numFmtId="167" fontId="7" fillId="0" borderId="56" xfId="2" applyNumberFormat="1" applyFont="1" applyFill="1" applyBorder="1" applyAlignment="1">
      <alignment horizontal="right" vertical="center"/>
    </xf>
    <xf numFmtId="167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65" fontId="5" fillId="0" borderId="17" xfId="3" applyNumberFormat="1" applyFont="1" applyFill="1" applyBorder="1" applyAlignment="1">
      <alignment horizontal="right" vertical="center"/>
    </xf>
    <xf numFmtId="165" fontId="0" fillId="0" borderId="6" xfId="0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65" fontId="5" fillId="0" borderId="118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65" fontId="5" fillId="0" borderId="6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166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65" fontId="5" fillId="0" borderId="157" xfId="3" applyNumberFormat="1" applyFont="1" applyFill="1" applyBorder="1" applyAlignment="1">
      <alignment horizontal="right" vertical="center"/>
    </xf>
    <xf numFmtId="165" fontId="5" fillId="0" borderId="176" xfId="3" applyNumberFormat="1" applyFont="1" applyFill="1" applyBorder="1" applyAlignment="1">
      <alignment horizontal="right" vertical="center"/>
    </xf>
    <xf numFmtId="165" fontId="5" fillId="0" borderId="174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64" fontId="0" fillId="0" borderId="33" xfId="2" applyNumberFormat="1" applyFont="1" applyFill="1" applyBorder="1" applyAlignment="1">
      <alignment horizontal="right" vertical="center"/>
    </xf>
    <xf numFmtId="164" fontId="0" fillId="0" borderId="36" xfId="2" applyNumberFormat="1" applyFont="1" applyFill="1" applyBorder="1" applyAlignment="1">
      <alignment horizontal="right" vertical="center"/>
    </xf>
    <xf numFmtId="165" fontId="5" fillId="0" borderId="35" xfId="3" applyNumberFormat="1" applyFont="1" applyFill="1" applyBorder="1" applyAlignment="1">
      <alignment horizontal="right" vertical="center"/>
    </xf>
    <xf numFmtId="165" fontId="5" fillId="0" borderId="39" xfId="3" applyNumberFormat="1" applyFont="1" applyFill="1" applyBorder="1" applyAlignment="1">
      <alignment horizontal="right" vertical="center"/>
    </xf>
    <xf numFmtId="165" fontId="5" fillId="0" borderId="4" xfId="3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horizontal="right" vertical="center"/>
    </xf>
    <xf numFmtId="167" fontId="13" fillId="0" borderId="22" xfId="2" applyNumberFormat="1" applyFont="1" applyFill="1" applyBorder="1" applyAlignment="1">
      <alignment horizontal="right" vertical="center"/>
    </xf>
    <xf numFmtId="167" fontId="13" fillId="0" borderId="23" xfId="2" applyNumberFormat="1" applyFont="1" applyFill="1" applyBorder="1" applyAlignment="1">
      <alignment horizontal="right" vertical="center"/>
    </xf>
    <xf numFmtId="165" fontId="7" fillId="0" borderId="24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65" fontId="5" fillId="0" borderId="76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65" fontId="7" fillId="0" borderId="165" xfId="2" applyNumberFormat="1" applyFont="1" applyFill="1" applyBorder="1" applyAlignment="1">
      <alignment horizontal="right" vertical="center"/>
    </xf>
    <xf numFmtId="165" fontId="7" fillId="0" borderId="166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165" fontId="7" fillId="0" borderId="41" xfId="2" applyNumberFormat="1" applyFont="1" applyFill="1" applyBorder="1" applyAlignment="1">
      <alignment horizontal="right" vertical="center"/>
    </xf>
    <xf numFmtId="167" fontId="7" fillId="0" borderId="116" xfId="2" applyNumberFormat="1" applyFont="1" applyFill="1" applyBorder="1" applyAlignment="1">
      <alignment horizontal="right" vertical="center"/>
    </xf>
    <xf numFmtId="165" fontId="5" fillId="0" borderId="71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167" fontId="7" fillId="0" borderId="72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65" fontId="7" fillId="0" borderId="17" xfId="2" applyNumberFormat="1" applyFont="1" applyFill="1" applyBorder="1" applyAlignment="1">
      <alignment horizontal="right" vertical="center"/>
    </xf>
    <xf numFmtId="165" fontId="7" fillId="0" borderId="118" xfId="2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166" fontId="6" fillId="0" borderId="42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65" fontId="5" fillId="0" borderId="43" xfId="3" applyNumberFormat="1" applyFont="1" applyFill="1" applyBorder="1" applyAlignment="1">
      <alignment horizontal="right" vertical="center"/>
    </xf>
    <xf numFmtId="165" fontId="5" fillId="0" borderId="164" xfId="3" applyNumberFormat="1" applyFont="1" applyFill="1" applyBorder="1" applyAlignment="1">
      <alignment horizontal="right" vertical="center"/>
    </xf>
    <xf numFmtId="167" fontId="7" fillId="0" borderId="79" xfId="2" applyNumberFormat="1" applyFont="1" applyFill="1" applyBorder="1" applyAlignment="1">
      <alignment horizontal="right" vertical="center"/>
    </xf>
    <xf numFmtId="2" fontId="0" fillId="0" borderId="15" xfId="3" applyNumberFormat="1" applyFont="1" applyFill="1" applyBorder="1" applyAlignment="1">
      <alignment horizontal="right" vertical="center"/>
    </xf>
    <xf numFmtId="2" fontId="0" fillId="0" borderId="178" xfId="3" applyNumberFormat="1" applyFont="1" applyFill="1" applyBorder="1" applyAlignment="1">
      <alignment horizontal="right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65" fontId="5" fillId="0" borderId="175" xfId="3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vertical="center"/>
    </xf>
    <xf numFmtId="165" fontId="7" fillId="0" borderId="6" xfId="2" applyNumberFormat="1" applyFont="1" applyFill="1" applyBorder="1" applyAlignment="1">
      <alignment horizontal="right" vertical="center"/>
    </xf>
    <xf numFmtId="165" fontId="7" fillId="0" borderId="119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65" fontId="7" fillId="0" borderId="16" xfId="2" applyNumberFormat="1" applyFont="1" applyFill="1" applyBorder="1" applyAlignment="1">
      <alignment horizontal="right" vertical="center"/>
    </xf>
    <xf numFmtId="165" fontId="7" fillId="0" borderId="71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165" fontId="7" fillId="0" borderId="26" xfId="2" applyNumberFormat="1" applyFont="1" applyFill="1" applyBorder="1" applyAlignment="1">
      <alignment horizontal="right" vertical="center"/>
    </xf>
    <xf numFmtId="165" fontId="5" fillId="0" borderId="77" xfId="3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65" fontId="0" fillId="0" borderId="51" xfId="3" applyNumberFormat="1" applyFont="1" applyFill="1" applyBorder="1" applyAlignment="1">
      <alignment horizontal="right" vertical="center"/>
    </xf>
    <xf numFmtId="165" fontId="7" fillId="0" borderId="40" xfId="3" applyNumberFormat="1" applyFont="1" applyFill="1" applyBorder="1" applyAlignment="1">
      <alignment horizontal="right" vertical="center"/>
    </xf>
    <xf numFmtId="165" fontId="7" fillId="0" borderId="41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65" fontId="7" fillId="0" borderId="18" xfId="2" applyNumberFormat="1" applyFont="1" applyFill="1" applyBorder="1" applyAlignment="1">
      <alignment horizontal="right" vertical="center"/>
    </xf>
    <xf numFmtId="165" fontId="7" fillId="0" borderId="1" xfId="2" applyNumberFormat="1" applyFont="1" applyFill="1" applyBorder="1" applyAlignment="1">
      <alignment horizontal="right" vertical="center"/>
    </xf>
    <xf numFmtId="165" fontId="7" fillId="0" borderId="5" xfId="2" applyNumberFormat="1" applyFont="1" applyFill="1" applyBorder="1" applyAlignment="1">
      <alignment horizontal="right" vertical="center"/>
    </xf>
    <xf numFmtId="165" fontId="7" fillId="0" borderId="63" xfId="2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vertical="center"/>
    </xf>
    <xf numFmtId="165" fontId="5" fillId="0" borderId="177" xfId="3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65" fontId="5" fillId="0" borderId="165" xfId="3" applyNumberFormat="1" applyFont="1" applyFill="1" applyBorder="1" applyAlignment="1">
      <alignment horizontal="right" vertical="center"/>
    </xf>
    <xf numFmtId="165" fontId="5" fillId="0" borderId="91" xfId="3" applyNumberFormat="1" applyFont="1" applyFill="1" applyBorder="1" applyAlignment="1">
      <alignment horizontal="right" vertical="center"/>
    </xf>
    <xf numFmtId="165" fontId="5" fillId="0" borderId="74" xfId="3" applyNumberFormat="1" applyFont="1" applyFill="1" applyBorder="1" applyAlignment="1">
      <alignment horizontal="right" vertical="center"/>
    </xf>
    <xf numFmtId="165" fontId="7" fillId="0" borderId="28" xfId="2" applyNumberFormat="1" applyFont="1" applyFill="1" applyBorder="1" applyAlignment="1">
      <alignment horizontal="right" vertical="center"/>
    </xf>
    <xf numFmtId="165" fontId="5" fillId="0" borderId="173" xfId="3" applyNumberFormat="1" applyFont="1" applyFill="1" applyBorder="1" applyAlignment="1">
      <alignment horizontal="right" vertical="center"/>
    </xf>
    <xf numFmtId="165" fontId="5" fillId="0" borderId="179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122" xfId="2" applyNumberFormat="1" applyFont="1" applyFill="1" applyBorder="1" applyAlignment="1">
      <alignment horizontal="right" vertical="center"/>
    </xf>
    <xf numFmtId="166" fontId="6" fillId="0" borderId="83" xfId="0" applyNumberFormat="1" applyFont="1" applyFill="1" applyBorder="1" applyAlignment="1">
      <alignment horizontal="center" vertical="center"/>
    </xf>
    <xf numFmtId="3" fontId="0" fillId="0" borderId="117" xfId="0" applyNumberFormat="1" applyFont="1" applyFill="1" applyBorder="1" applyAlignment="1">
      <alignment vertical="center"/>
    </xf>
    <xf numFmtId="165" fontId="5" fillId="0" borderId="4" xfId="3" applyNumberFormat="1" applyFont="1" applyFill="1" applyBorder="1" applyAlignment="1">
      <alignment vertical="center"/>
    </xf>
    <xf numFmtId="167" fontId="7" fillId="0" borderId="30" xfId="2" applyNumberFormat="1" applyFont="1" applyFill="1" applyBorder="1" applyAlignment="1">
      <alignment horizontal="right" vertical="center"/>
    </xf>
    <xf numFmtId="165" fontId="5" fillId="0" borderId="24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65" fontId="5" fillId="0" borderId="85" xfId="3" applyNumberFormat="1" applyFont="1" applyFill="1" applyBorder="1" applyAlignment="1">
      <alignment horizontal="right" vertical="center"/>
    </xf>
    <xf numFmtId="165" fontId="5" fillId="0" borderId="44" xfId="3" applyNumberFormat="1" applyFont="1" applyFill="1" applyBorder="1" applyAlignment="1">
      <alignment horizontal="right" vertical="center"/>
    </xf>
    <xf numFmtId="165" fontId="0" fillId="0" borderId="49" xfId="3" applyNumberFormat="1" applyFont="1" applyFill="1" applyBorder="1" applyAlignment="1">
      <alignment horizontal="right" vertical="center"/>
    </xf>
    <xf numFmtId="165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65" fontId="7" fillId="0" borderId="78" xfId="2" applyNumberFormat="1" applyFont="1" applyFill="1" applyBorder="1" applyAlignment="1">
      <alignment horizontal="right" vertical="center"/>
    </xf>
    <xf numFmtId="165" fontId="7" fillId="0" borderId="155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165" fontId="5" fillId="0" borderId="47" xfId="3" applyNumberFormat="1" applyFont="1" applyFill="1" applyBorder="1" applyAlignment="1">
      <alignment horizontal="right" vertical="center"/>
    </xf>
    <xf numFmtId="165" fontId="5" fillId="0" borderId="48" xfId="3" applyNumberFormat="1" applyFont="1" applyFill="1" applyBorder="1" applyAlignment="1">
      <alignment horizontal="right" vertical="center"/>
    </xf>
    <xf numFmtId="167" fontId="13" fillId="0" borderId="8" xfId="2" applyNumberFormat="1" applyFont="1" applyFill="1" applyBorder="1" applyAlignment="1">
      <alignment horizontal="right" vertical="center"/>
    </xf>
    <xf numFmtId="167" fontId="13" fillId="0" borderId="14" xfId="2" applyNumberFormat="1" applyFont="1" applyFill="1" applyBorder="1" applyAlignment="1">
      <alignment horizontal="right" vertical="center"/>
    </xf>
    <xf numFmtId="165" fontId="5" fillId="0" borderId="58" xfId="3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72" fontId="0" fillId="0" borderId="36" xfId="0" applyNumberFormat="1" applyFont="1" applyFill="1" applyBorder="1" applyAlignment="1">
      <alignment vertical="center"/>
    </xf>
    <xf numFmtId="165" fontId="5" fillId="0" borderId="168" xfId="3" applyNumberFormat="1" applyFont="1" applyFill="1" applyBorder="1" applyAlignment="1">
      <alignment horizontal="center" vertical="center"/>
    </xf>
    <xf numFmtId="165" fontId="5" fillId="0" borderId="148" xfId="3" applyNumberFormat="1" applyFont="1" applyFill="1" applyBorder="1" applyAlignment="1">
      <alignment horizontal="center" vertical="center"/>
    </xf>
    <xf numFmtId="172" fontId="0" fillId="0" borderId="32" xfId="0" applyNumberFormat="1" applyFont="1" applyFill="1" applyBorder="1" applyAlignment="1">
      <alignment vertical="center"/>
    </xf>
    <xf numFmtId="172" fontId="0" fillId="0" borderId="33" xfId="0" applyNumberFormat="1" applyFont="1" applyFill="1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72" fontId="0" fillId="0" borderId="73" xfId="0" applyNumberFormat="1" applyFont="1" applyFill="1" applyBorder="1" applyAlignment="1">
      <alignment vertical="center"/>
    </xf>
    <xf numFmtId="165" fontId="5" fillId="0" borderId="43" xfId="3" applyNumberFormat="1" applyFont="1" applyFill="1" applyBorder="1" applyAlignment="1">
      <alignment horizontal="center" vertical="center"/>
    </xf>
    <xf numFmtId="165" fontId="5" fillId="0" borderId="164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72" fontId="0" fillId="0" borderId="86" xfId="0" applyNumberFormat="1" applyFont="1" applyFill="1" applyBorder="1" applyAlignment="1">
      <alignment horizontal="right" vertical="center"/>
    </xf>
    <xf numFmtId="172" fontId="0" fillId="0" borderId="37" xfId="0" applyNumberFormat="1" applyFont="1" applyFill="1" applyBorder="1" applyAlignment="1">
      <alignment horizontal="right" vertical="center"/>
    </xf>
    <xf numFmtId="172" fontId="0" fillId="0" borderId="81" xfId="0" applyNumberFormat="1" applyFont="1" applyFill="1" applyBorder="1" applyAlignment="1">
      <alignment vertical="center"/>
    </xf>
    <xf numFmtId="165" fontId="5" fillId="0" borderId="138" xfId="3" applyNumberFormat="1" applyFont="1" applyFill="1" applyBorder="1" applyAlignment="1">
      <alignment horizontal="center" vertical="center"/>
    </xf>
    <xf numFmtId="165" fontId="5" fillId="0" borderId="85" xfId="3" applyNumberFormat="1" applyFont="1" applyFill="1" applyBorder="1" applyAlignment="1">
      <alignment horizontal="center" vertical="center"/>
    </xf>
    <xf numFmtId="165" fontId="5" fillId="0" borderId="44" xfId="3" applyNumberFormat="1" applyFont="1" applyFill="1" applyBorder="1" applyAlignment="1">
      <alignment horizontal="center" vertical="center"/>
    </xf>
    <xf numFmtId="165" fontId="5" fillId="0" borderId="45" xfId="3" applyNumberFormat="1" applyFont="1" applyFill="1" applyBorder="1" applyAlignment="1">
      <alignment horizontal="right" vertical="center"/>
    </xf>
    <xf numFmtId="165" fontId="5" fillId="0" borderId="78" xfId="3" applyNumberFormat="1" applyFont="1" applyFill="1" applyBorder="1" applyAlignment="1">
      <alignment horizontal="right" vertical="center"/>
    </xf>
    <xf numFmtId="165" fontId="5" fillId="0" borderId="163" xfId="3" applyNumberFormat="1" applyFont="1" applyFill="1" applyBorder="1" applyAlignment="1">
      <alignment horizontal="center" vertical="center"/>
    </xf>
    <xf numFmtId="165" fontId="5" fillId="0" borderId="74" xfId="3" applyNumberFormat="1" applyFont="1" applyFill="1" applyBorder="1" applyAlignment="1">
      <alignment horizontal="center" vertical="center"/>
    </xf>
    <xf numFmtId="172" fontId="0" fillId="0" borderId="86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165" fontId="0" fillId="0" borderId="52" xfId="3" applyNumberFormat="1" applyFont="1" applyFill="1" applyBorder="1" applyAlignment="1">
      <alignment horizontal="right" vertical="center"/>
    </xf>
    <xf numFmtId="165" fontId="5" fillId="0" borderId="28" xfId="3" applyNumberFormat="1" applyFont="1" applyFill="1" applyBorder="1" applyAlignment="1">
      <alignment horizontal="right" vertical="center"/>
    </xf>
    <xf numFmtId="165" fontId="7" fillId="0" borderId="6" xfId="3" applyNumberFormat="1" applyFont="1" applyFill="1" applyBorder="1" applyAlignment="1">
      <alignment horizontal="right" vertical="center"/>
    </xf>
    <xf numFmtId="167" fontId="0" fillId="0" borderId="56" xfId="2" applyNumberFormat="1" applyFont="1" applyFill="1" applyBorder="1" applyAlignment="1">
      <alignment horizontal="right" vertical="center"/>
    </xf>
    <xf numFmtId="167" fontId="0" fillId="0" borderId="57" xfId="2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65" fontId="5" fillId="0" borderId="15" xfId="3" applyNumberFormat="1" applyFont="1" applyFill="1" applyBorder="1" applyAlignment="1">
      <alignment horizontal="right" vertical="center"/>
    </xf>
    <xf numFmtId="165" fontId="5" fillId="0" borderId="115" xfId="3" applyNumberFormat="1" applyFont="1" applyFill="1" applyBorder="1" applyAlignment="1">
      <alignment horizontal="right" vertical="center"/>
    </xf>
    <xf numFmtId="167" fontId="13" fillId="0" borderId="117" xfId="2" applyNumberFormat="1" applyFont="1" applyFill="1" applyBorder="1" applyAlignment="1">
      <alignment horizontal="right" vertical="center"/>
    </xf>
    <xf numFmtId="165" fontId="5" fillId="0" borderId="122" xfId="3" applyNumberFormat="1" applyFont="1" applyFill="1" applyBorder="1" applyAlignment="1">
      <alignment horizontal="right" vertical="center"/>
    </xf>
    <xf numFmtId="165" fontId="5" fillId="0" borderId="18" xfId="3" applyNumberFormat="1" applyFont="1" applyFill="1" applyBorder="1" applyAlignment="1">
      <alignment horizontal="right" vertical="center"/>
    </xf>
    <xf numFmtId="165" fontId="5" fillId="0" borderId="19" xfId="3" applyNumberFormat="1" applyFont="1" applyFill="1" applyBorder="1" applyAlignment="1">
      <alignment horizontal="right" vertical="center"/>
    </xf>
    <xf numFmtId="167" fontId="16" fillId="0" borderId="22" xfId="2" applyNumberFormat="1" applyFont="1" applyFill="1" applyBorder="1" applyAlignment="1">
      <alignment horizontal="right" vertical="center"/>
    </xf>
    <xf numFmtId="167" fontId="16" fillId="0" borderId="23" xfId="2" applyNumberFormat="1" applyFont="1" applyFill="1" applyBorder="1" applyAlignment="1">
      <alignment horizontal="right" vertical="center"/>
    </xf>
    <xf numFmtId="165" fontId="5" fillId="0" borderId="25" xfId="3" applyNumberFormat="1" applyFont="1" applyFill="1" applyBorder="1" applyAlignment="1">
      <alignment horizontal="right" vertical="center"/>
    </xf>
    <xf numFmtId="167" fontId="0" fillId="0" borderId="116" xfId="2" applyNumberFormat="1" applyFont="1" applyFill="1" applyBorder="1" applyAlignment="1">
      <alignment horizontal="right" vertical="center"/>
    </xf>
    <xf numFmtId="165" fontId="7" fillId="0" borderId="19" xfId="2" applyNumberFormat="1" applyFont="1" applyFill="1" applyBorder="1" applyAlignment="1">
      <alignment horizontal="right" vertical="center"/>
    </xf>
    <xf numFmtId="165" fontId="7" fillId="0" borderId="27" xfId="2" applyNumberFormat="1" applyFont="1" applyFill="1" applyBorder="1" applyAlignment="1">
      <alignment horizontal="right" vertical="center"/>
    </xf>
    <xf numFmtId="165" fontId="5" fillId="0" borderId="150" xfId="3" applyNumberFormat="1" applyFont="1" applyFill="1" applyBorder="1" applyAlignment="1">
      <alignment horizontal="right" vertical="center"/>
    </xf>
    <xf numFmtId="166" fontId="6" fillId="0" borderId="124" xfId="0" applyNumberFormat="1" applyFont="1" applyFill="1" applyBorder="1" applyAlignment="1">
      <alignment horizontal="center" vertical="center"/>
    </xf>
    <xf numFmtId="164" fontId="0" fillId="0" borderId="127" xfId="2" applyNumberFormat="1" applyFont="1" applyFill="1" applyBorder="1" applyAlignment="1">
      <alignment horizontal="right" vertical="center"/>
    </xf>
    <xf numFmtId="165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65" fontId="5" fillId="0" borderId="84" xfId="3" applyNumberFormat="1" applyFont="1" applyFill="1" applyBorder="1" applyAlignment="1">
      <alignment horizontal="right" vertical="center"/>
    </xf>
    <xf numFmtId="165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0" fontId="0" fillId="0" borderId="153" xfId="0" applyFont="1" applyBorder="1" applyAlignment="1">
      <alignment horizontal="right" vertical="center"/>
    </xf>
    <xf numFmtId="164" fontId="0" fillId="0" borderId="143" xfId="2" applyNumberFormat="1" applyFont="1" applyFill="1" applyBorder="1" applyAlignment="1">
      <alignment horizontal="right" vertical="center"/>
    </xf>
    <xf numFmtId="165" fontId="5" fillId="0" borderId="151" xfId="3" applyNumberFormat="1" applyFont="1" applyFill="1" applyBorder="1" applyAlignment="1">
      <alignment horizontal="right" vertical="center"/>
    </xf>
    <xf numFmtId="165" fontId="5" fillId="0" borderId="26" xfId="3" applyNumberFormat="1" applyFont="1" applyFill="1" applyBorder="1" applyAlignment="1">
      <alignment horizontal="right" vertical="center"/>
    </xf>
    <xf numFmtId="165" fontId="5" fillId="0" borderId="27" xfId="3" applyNumberFormat="1" applyFont="1" applyFill="1" applyBorder="1" applyAlignment="1">
      <alignment horizontal="right" vertical="center"/>
    </xf>
    <xf numFmtId="167" fontId="0" fillId="0" borderId="30" xfId="2" applyNumberFormat="1" applyFont="1" applyFill="1" applyBorder="1" applyAlignment="1">
      <alignment horizontal="right" vertical="center"/>
    </xf>
    <xf numFmtId="167" fontId="0" fillId="0" borderId="31" xfId="2" applyNumberFormat="1" applyFont="1" applyFill="1" applyBorder="1" applyAlignment="1">
      <alignment horizontal="right" vertical="center"/>
    </xf>
    <xf numFmtId="165" fontId="7" fillId="0" borderId="137" xfId="3" applyNumberFormat="1" applyFont="1" applyFill="1" applyBorder="1" applyAlignment="1">
      <alignment horizontal="center" vertical="center"/>
    </xf>
    <xf numFmtId="166" fontId="6" fillId="0" borderId="142" xfId="0" applyNumberFormat="1" applyFont="1" applyFill="1" applyBorder="1" applyAlignment="1">
      <alignment horizontal="center" vertical="center"/>
    </xf>
    <xf numFmtId="165" fontId="5" fillId="0" borderId="153" xfId="3" applyNumberFormat="1" applyFont="1" applyFill="1" applyBorder="1" applyAlignment="1">
      <alignment vertical="center"/>
    </xf>
    <xf numFmtId="0" fontId="0" fillId="0" borderId="154" xfId="0" applyFont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65" fontId="5" fillId="0" borderId="70" xfId="3" applyNumberFormat="1" applyFont="1" applyFill="1" applyBorder="1" applyAlignment="1">
      <alignment horizontal="right" vertical="center"/>
    </xf>
    <xf numFmtId="14" fontId="6" fillId="0" borderId="124" xfId="0" applyNumberFormat="1" applyFont="1" applyFill="1" applyBorder="1" applyAlignment="1">
      <alignment horizontal="center" vertical="center"/>
    </xf>
    <xf numFmtId="165" fontId="5" fillId="0" borderId="137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72" fontId="0" fillId="0" borderId="135" xfId="0" applyNumberFormat="1" applyFont="1" applyFill="1" applyBorder="1" applyAlignment="1">
      <alignment horizontal="right" vertical="center"/>
    </xf>
    <xf numFmtId="172" fontId="0" fillId="0" borderId="143" xfId="0" applyNumberFormat="1" applyFont="1" applyFill="1" applyBorder="1" applyAlignment="1">
      <alignment horizontal="right" vertical="center"/>
    </xf>
    <xf numFmtId="165" fontId="5" fillId="0" borderId="145" xfId="3" applyNumberFormat="1" applyFont="1" applyFill="1" applyBorder="1" applyAlignment="1">
      <alignment horizontal="center" vertical="center"/>
    </xf>
    <xf numFmtId="165" fontId="5" fillId="0" borderId="146" xfId="3" applyNumberFormat="1" applyFont="1" applyFill="1" applyBorder="1" applyAlignment="1">
      <alignment horizontal="center" vertical="center"/>
    </xf>
    <xf numFmtId="172" fontId="0" fillId="0" borderId="127" xfId="0" applyNumberFormat="1" applyFont="1" applyFill="1" applyBorder="1" applyAlignment="1">
      <alignment vertical="center"/>
    </xf>
    <xf numFmtId="165" fontId="5" fillId="0" borderId="171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172" fontId="0" fillId="0" borderId="128" xfId="0" applyNumberFormat="1" applyFont="1" applyFill="1" applyBorder="1" applyAlignment="1">
      <alignment vertical="center"/>
    </xf>
    <xf numFmtId="165" fontId="5" fillId="0" borderId="158" xfId="3" applyNumberFormat="1" applyFont="1" applyFill="1" applyBorder="1" applyAlignment="1">
      <alignment horizontal="right" vertical="center"/>
    </xf>
    <xf numFmtId="167" fontId="0" fillId="0" borderId="72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67" fontId="13" fillId="0" borderId="75" xfId="2" applyNumberFormat="1" applyFont="1" applyFill="1" applyBorder="1" applyAlignment="1">
      <alignment horizontal="right" vertical="center"/>
    </xf>
    <xf numFmtId="167" fontId="13" fillId="0" borderId="46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65" fontId="5" fillId="0" borderId="113" xfId="3" applyNumberFormat="1" applyFont="1" applyFill="1" applyBorder="1" applyAlignment="1">
      <alignment horizontal="right" vertical="center"/>
    </xf>
    <xf numFmtId="165" fontId="5" fillId="0" borderId="114" xfId="3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7" fontId="0" fillId="0" borderId="79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67" fontId="0" fillId="0" borderId="8" xfId="2" applyNumberFormat="1" applyFont="1" applyFill="1" applyBorder="1" applyAlignment="1">
      <alignment horizontal="right" vertical="center"/>
    </xf>
    <xf numFmtId="167" fontId="0" fillId="0" borderId="117" xfId="2" applyNumberFormat="1" applyFont="1" applyFill="1" applyBorder="1" applyAlignment="1">
      <alignment horizontal="right" vertical="center"/>
    </xf>
    <xf numFmtId="167" fontId="0" fillId="0" borderId="46" xfId="2" applyNumberFormat="1" applyFont="1" applyFill="1" applyBorder="1" applyAlignment="1">
      <alignment horizontal="right" vertical="center"/>
    </xf>
    <xf numFmtId="165" fontId="3" fillId="0" borderId="17" xfId="3" applyNumberFormat="1" applyFont="1" applyFill="1" applyBorder="1" applyAlignment="1">
      <alignment horizontal="right" vertical="center"/>
    </xf>
    <xf numFmtId="165" fontId="0" fillId="0" borderId="117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165" fontId="5" fillId="0" borderId="149" xfId="3" applyNumberFormat="1" applyFont="1" applyFill="1" applyBorder="1" applyAlignment="1">
      <alignment horizontal="right" vertical="center"/>
    </xf>
    <xf numFmtId="167" fontId="0" fillId="0" borderId="14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65" fontId="7" fillId="0" borderId="85" xfId="2" applyNumberFormat="1" applyFont="1" applyFill="1" applyBorder="1" applyAlignment="1">
      <alignment horizontal="right" vertical="center"/>
    </xf>
    <xf numFmtId="165" fontId="7" fillId="0" borderId="44" xfId="2" applyNumberFormat="1" applyFont="1" applyFill="1" applyBorder="1" applyAlignment="1">
      <alignment horizontal="right" vertical="center"/>
    </xf>
    <xf numFmtId="167" fontId="0" fillId="0" borderId="75" xfId="2" applyNumberFormat="1" applyFont="1" applyFill="1" applyBorder="1" applyAlignment="1">
      <alignment horizontal="right" vertical="center"/>
    </xf>
    <xf numFmtId="165" fontId="5" fillId="0" borderId="77" xfId="2" applyNumberFormat="1" applyFont="1" applyFill="1" applyBorder="1" applyAlignment="1">
      <alignment horizontal="right" vertical="center"/>
    </xf>
    <xf numFmtId="165" fontId="5" fillId="0" borderId="17" xfId="2" applyNumberFormat="1" applyFont="1" applyFill="1" applyBorder="1" applyAlignment="1">
      <alignment horizontal="right" vertical="center"/>
    </xf>
    <xf numFmtId="165" fontId="7" fillId="0" borderId="77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65" fontId="5" fillId="0" borderId="16" xfId="2" applyNumberFormat="1" applyFont="1" applyFill="1" applyBorder="1" applyAlignment="1">
      <alignment horizontal="right" vertical="center"/>
    </xf>
    <xf numFmtId="165" fontId="5" fillId="0" borderId="71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65" fontId="3" fillId="0" borderId="26" xfId="3" applyNumberFormat="1" applyFont="1" applyFill="1" applyBorder="1" applyAlignment="1">
      <alignment horizontal="right" vertical="center"/>
    </xf>
    <xf numFmtId="165" fontId="0" fillId="0" borderId="6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165" fontId="0" fillId="0" borderId="75" xfId="3" applyNumberFormat="1" applyFont="1" applyFill="1" applyBorder="1" applyAlignment="1">
      <alignment horizontal="right" vertical="center"/>
    </xf>
    <xf numFmtId="165" fontId="5" fillId="0" borderId="126" xfId="3" applyNumberFormat="1" applyFont="1" applyFill="1" applyBorder="1" applyAlignment="1">
      <alignment horizontal="center" vertical="center"/>
    </xf>
    <xf numFmtId="165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65" fontId="5" fillId="0" borderId="152" xfId="3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65" fontId="5" fillId="0" borderId="80" xfId="3" applyNumberFormat="1" applyFont="1" applyFill="1" applyBorder="1" applyAlignment="1">
      <alignment horizontal="right" vertical="center"/>
    </xf>
    <xf numFmtId="165" fontId="5" fillId="0" borderId="111" xfId="3" applyNumberFormat="1" applyFont="1" applyFill="1" applyBorder="1" applyAlignment="1">
      <alignment horizontal="right" vertical="center"/>
    </xf>
    <xf numFmtId="166" fontId="6" fillId="0" borderId="123" xfId="0" applyNumberFormat="1" applyFont="1" applyFill="1" applyBorder="1" applyAlignment="1">
      <alignment horizontal="center" vertical="center"/>
    </xf>
    <xf numFmtId="164" fontId="0" fillId="0" borderId="126" xfId="2" applyNumberFormat="1" applyFont="1" applyFill="1" applyBorder="1" applyAlignment="1">
      <alignment horizontal="right" vertical="center"/>
    </xf>
    <xf numFmtId="172" fontId="0" fillId="0" borderId="127" xfId="0" applyNumberFormat="1" applyFont="1" applyFill="1" applyBorder="1" applyAlignment="1">
      <alignment horizontal="right" vertical="center"/>
    </xf>
    <xf numFmtId="172" fontId="0" fillId="0" borderId="132" xfId="0" applyNumberFormat="1" applyFont="1" applyFill="1" applyBorder="1" applyAlignment="1">
      <alignment horizontal="right" vertical="center"/>
    </xf>
    <xf numFmtId="165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65" fontId="7" fillId="0" borderId="130" xfId="3" applyNumberFormat="1" applyFont="1" applyFill="1" applyBorder="1" applyAlignment="1">
      <alignment horizontal="center" vertical="center"/>
    </xf>
    <xf numFmtId="165" fontId="5" fillId="0" borderId="130" xfId="3" applyNumberFormat="1" applyFont="1" applyFill="1" applyBorder="1" applyAlignment="1">
      <alignment horizontal="center" vertical="center"/>
    </xf>
    <xf numFmtId="165" fontId="5" fillId="0" borderId="129" xfId="3" applyNumberFormat="1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65" fontId="5" fillId="0" borderId="92" xfId="3" applyNumberFormat="1" applyFont="1" applyFill="1" applyBorder="1" applyAlignment="1">
      <alignment horizontal="right" vertical="center"/>
    </xf>
    <xf numFmtId="165" fontId="5" fillId="0" borderId="8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65" fontId="7" fillId="0" borderId="127" xfId="3" applyNumberFormat="1" applyFont="1" applyFill="1" applyBorder="1" applyAlignment="1">
      <alignment horizontal="center" vertical="center"/>
    </xf>
    <xf numFmtId="165" fontId="7" fillId="0" borderId="132" xfId="3" applyNumberFormat="1" applyFont="1" applyFill="1" applyBorder="1" applyAlignment="1">
      <alignment horizontal="center" vertical="center"/>
    </xf>
    <xf numFmtId="165" fontId="5" fillId="0" borderId="136" xfId="3" applyNumberFormat="1" applyFont="1" applyFill="1" applyBorder="1" applyAlignment="1">
      <alignment horizontal="center" vertical="center"/>
    </xf>
    <xf numFmtId="165" fontId="5" fillId="0" borderId="144" xfId="3" applyNumberFormat="1" applyFont="1" applyFill="1" applyBorder="1" applyAlignment="1">
      <alignment horizontal="center" vertical="center"/>
    </xf>
    <xf numFmtId="165" fontId="12" fillId="0" borderId="153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65" fontId="7" fillId="0" borderId="133" xfId="3" applyNumberFormat="1" applyFont="1" applyFill="1" applyBorder="1" applyAlignment="1">
      <alignment horizontal="center" vertical="center"/>
    </xf>
    <xf numFmtId="172" fontId="0" fillId="0" borderId="126" xfId="0" applyNumberFormat="1" applyFont="1" applyFill="1" applyBorder="1" applyAlignment="1">
      <alignment vertical="center"/>
    </xf>
    <xf numFmtId="165" fontId="5" fillId="0" borderId="140" xfId="3" applyNumberFormat="1" applyFont="1" applyFill="1" applyBorder="1" applyAlignment="1">
      <alignment horizontal="center" vertical="center"/>
    </xf>
    <xf numFmtId="165" fontId="5" fillId="0" borderId="141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65" fontId="5" fillId="0" borderId="147" xfId="3" applyNumberFormat="1" applyFont="1" applyFill="1" applyBorder="1" applyAlignment="1">
      <alignment horizontal="center" vertical="center"/>
    </xf>
    <xf numFmtId="38" fontId="0" fillId="0" borderId="7" xfId="2" applyNumberFormat="1" applyFont="1" applyFill="1" applyBorder="1" applyAlignment="1">
      <alignment horizontal="right" vertical="center"/>
    </xf>
    <xf numFmtId="167" fontId="0" fillId="0" borderId="22" xfId="2" applyNumberFormat="1" applyFont="1" applyFill="1" applyBorder="1" applyAlignment="1">
      <alignment horizontal="right" vertical="center"/>
    </xf>
    <xf numFmtId="167" fontId="0" fillId="0" borderId="23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3" fontId="0" fillId="0" borderId="116" xfId="3" applyNumberFormat="1" applyFont="1" applyFill="1" applyBorder="1" applyAlignment="1">
      <alignment horizontal="right" vertical="center"/>
    </xf>
    <xf numFmtId="165" fontId="7" fillId="0" borderId="62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65" fontId="5" fillId="0" borderId="88" xfId="3" applyNumberFormat="1" applyFont="1" applyFill="1" applyBorder="1" applyAlignment="1">
      <alignment horizontal="right" vertical="center"/>
    </xf>
    <xf numFmtId="165" fontId="5" fillId="0" borderId="40" xfId="2" applyNumberFormat="1" applyFont="1" applyFill="1" applyBorder="1" applyAlignment="1">
      <alignment horizontal="right" vertical="center"/>
    </xf>
    <xf numFmtId="165" fontId="5" fillId="0" borderId="41" xfId="2" applyNumberFormat="1" applyFont="1" applyFill="1" applyBorder="1" applyAlignment="1">
      <alignment horizontal="right" vertical="center"/>
    </xf>
    <xf numFmtId="165" fontId="5" fillId="0" borderId="180" xfId="3" applyNumberFormat="1" applyFont="1" applyFill="1" applyBorder="1" applyAlignment="1">
      <alignment horizontal="right" vertical="center"/>
    </xf>
    <xf numFmtId="165" fontId="5" fillId="0" borderId="181" xfId="3" applyNumberFormat="1" applyFont="1" applyFill="1" applyBorder="1" applyAlignment="1">
      <alignment horizontal="right" vertical="center"/>
    </xf>
    <xf numFmtId="165" fontId="5" fillId="0" borderId="66" xfId="3" applyNumberFormat="1" applyFont="1" applyFill="1" applyBorder="1" applyAlignment="1">
      <alignment horizontal="right" vertical="center"/>
    </xf>
    <xf numFmtId="165" fontId="5" fillId="0" borderId="120" xfId="3" applyNumberFormat="1" applyFont="1" applyFill="1" applyBorder="1" applyAlignment="1">
      <alignment horizontal="right" vertical="center"/>
    </xf>
    <xf numFmtId="165" fontId="5" fillId="0" borderId="121" xfId="3" applyNumberFormat="1" applyFont="1" applyFill="1" applyBorder="1" applyAlignment="1">
      <alignment horizontal="righ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66" fontId="6" fillId="0" borderId="139" xfId="0" applyNumberFormat="1" applyFont="1" applyFill="1" applyBorder="1" applyAlignment="1">
      <alignment horizontal="center" vertical="center"/>
    </xf>
    <xf numFmtId="166" fontId="6" fillId="0" borderId="131" xfId="0" applyNumberFormat="1" applyFont="1" applyFill="1" applyBorder="1" applyAlignment="1">
      <alignment horizontal="center" vertical="center"/>
    </xf>
    <xf numFmtId="164" fontId="0" fillId="0" borderId="140" xfId="2" applyNumberFormat="1" applyFont="1" applyFill="1" applyBorder="1" applyAlignment="1">
      <alignment horizontal="right" vertical="center"/>
    </xf>
    <xf numFmtId="164" fontId="0" fillId="0" borderId="132" xfId="2" applyNumberFormat="1" applyFont="1" applyFill="1" applyBorder="1" applyAlignment="1">
      <alignment horizontal="right" vertical="center"/>
    </xf>
    <xf numFmtId="165" fontId="5" fillId="0" borderId="159" xfId="3" applyNumberFormat="1" applyFont="1" applyFill="1" applyBorder="1" applyAlignment="1">
      <alignment horizontal="right" vertical="center"/>
    </xf>
    <xf numFmtId="165" fontId="5" fillId="0" borderId="161" xfId="3" applyNumberFormat="1" applyFont="1" applyFill="1" applyBorder="1" applyAlignment="1">
      <alignment horizontal="right" vertical="center"/>
    </xf>
    <xf numFmtId="165" fontId="5" fillId="0" borderId="160" xfId="3" applyNumberFormat="1" applyFont="1" applyFill="1" applyBorder="1" applyAlignment="1">
      <alignment vertical="center"/>
    </xf>
    <xf numFmtId="0" fontId="0" fillId="0" borderId="162" xfId="0" applyFont="1" applyBorder="1" applyAlignment="1">
      <alignment vertical="center"/>
    </xf>
    <xf numFmtId="38" fontId="0" fillId="0" borderId="14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65" fontId="0" fillId="0" borderId="95" xfId="3" applyNumberFormat="1" applyFont="1" applyFill="1" applyBorder="1" applyAlignment="1">
      <alignment horizontal="right" vertical="center"/>
    </xf>
    <xf numFmtId="165" fontId="5" fillId="0" borderId="155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65" fontId="7" fillId="0" borderId="63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65" fontId="7" fillId="0" borderId="119" xfId="3" applyNumberFormat="1" applyFont="1" applyFill="1" applyBorder="1" applyAlignment="1">
      <alignment horizontal="right" vertical="center"/>
    </xf>
    <xf numFmtId="164" fontId="0" fillId="0" borderId="73" xfId="2" applyNumberFormat="1" applyFont="1" applyFill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168" fontId="18" fillId="0" borderId="0" xfId="0" applyNumberFormat="1" applyFont="1" applyFill="1" applyBorder="1" applyAlignment="1">
      <alignment horizontal="right" vertical="center"/>
    </xf>
    <xf numFmtId="165" fontId="5" fillId="0" borderId="158" xfId="3" applyNumberFormat="1" applyFont="1" applyFill="1" applyBorder="1" applyAlignment="1">
      <alignment vertical="center"/>
    </xf>
    <xf numFmtId="167" fontId="7" fillId="0" borderId="31" xfId="2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165" fontId="0" fillId="0" borderId="14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5" fontId="5" fillId="0" borderId="166" xfId="3" applyNumberFormat="1" applyFont="1" applyFill="1" applyBorder="1" applyAlignment="1">
      <alignment horizontal="right" vertical="center"/>
    </xf>
    <xf numFmtId="165" fontId="0" fillId="0" borderId="63" xfId="0" applyNumberFormat="1" applyFont="1" applyFill="1" applyBorder="1" applyAlignment="1">
      <alignment horizontal="right" vertical="center"/>
    </xf>
    <xf numFmtId="165" fontId="5" fillId="0" borderId="6" xfId="2" applyNumberFormat="1" applyFont="1" applyFill="1" applyBorder="1" applyAlignment="1">
      <alignment horizontal="right" vertical="center"/>
    </xf>
    <xf numFmtId="169" fontId="7" fillId="0" borderId="22" xfId="2" applyNumberFormat="1" applyFont="1" applyFill="1" applyBorder="1" applyAlignment="1">
      <alignment horizontal="right" vertical="center"/>
    </xf>
    <xf numFmtId="169" fontId="7" fillId="0" borderId="23" xfId="2" applyNumberFormat="1" applyFont="1" applyFill="1" applyBorder="1" applyAlignment="1">
      <alignment horizontal="right" vertical="center"/>
    </xf>
    <xf numFmtId="165" fontId="5" fillId="0" borderId="80" xfId="3" applyNumberFormat="1" applyFont="1" applyFill="1" applyBorder="1" applyAlignment="1">
      <alignment horizontal="center" vertical="center"/>
    </xf>
    <xf numFmtId="165" fontId="5" fillId="0" borderId="70" xfId="3" applyNumberFormat="1" applyFont="1" applyFill="1" applyBorder="1" applyAlignment="1">
      <alignment horizontal="center" vertical="center"/>
    </xf>
    <xf numFmtId="172" fontId="0" fillId="0" borderId="32" xfId="0" applyNumberFormat="1" applyFont="1" applyFill="1" applyBorder="1" applyAlignment="1">
      <alignment horizontal="center" vertical="center"/>
    </xf>
    <xf numFmtId="172" fontId="0" fillId="0" borderId="36" xfId="0" applyNumberFormat="1" applyFont="1" applyFill="1" applyBorder="1" applyAlignment="1">
      <alignment horizontal="center" vertical="center"/>
    </xf>
    <xf numFmtId="172" fontId="0" fillId="0" borderId="81" xfId="0" applyNumberFormat="1" applyFont="1" applyFill="1" applyBorder="1" applyAlignment="1">
      <alignment horizontal="center" vertical="center"/>
    </xf>
    <xf numFmtId="165" fontId="5" fillId="0" borderId="182" xfId="3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2" fontId="0" fillId="0" borderId="185" xfId="3" applyNumberFormat="1" applyFont="1" applyFill="1" applyBorder="1" applyAlignment="1">
      <alignment horizontal="right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/>
              <a:t>基礎食料品バスケット価格（都市部：パナマ市、サン・ミゲリート市）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前年比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月次ベース!$BX$25:$DO$25</c:f>
              <c:numCache>
                <c:formatCode>yyyy"年"m"月";@</c:formatCode>
                <c:ptCount val="44"/>
                <c:pt idx="0">
                  <c:v>43387</c:v>
                </c:pt>
                <c:pt idx="2">
                  <c:v>43419</c:v>
                </c:pt>
                <c:pt idx="4">
                  <c:v>43452</c:v>
                </c:pt>
                <c:pt idx="6">
                  <c:v>43466</c:v>
                </c:pt>
                <c:pt idx="8">
                  <c:v>43498</c:v>
                </c:pt>
                <c:pt idx="10">
                  <c:v>43527</c:v>
                </c:pt>
                <c:pt idx="12">
                  <c:v>43559</c:v>
                </c:pt>
                <c:pt idx="14">
                  <c:v>43590</c:v>
                </c:pt>
                <c:pt idx="16">
                  <c:v>43622</c:v>
                </c:pt>
                <c:pt idx="18">
                  <c:v>43653</c:v>
                </c:pt>
                <c:pt idx="20">
                  <c:v>43685</c:v>
                </c:pt>
                <c:pt idx="22">
                  <c:v>43717</c:v>
                </c:pt>
                <c:pt idx="24">
                  <c:v>43748</c:v>
                </c:pt>
                <c:pt idx="26">
                  <c:v>43780</c:v>
                </c:pt>
                <c:pt idx="28">
                  <c:v>43811</c:v>
                </c:pt>
                <c:pt idx="30">
                  <c:v>43831</c:v>
                </c:pt>
                <c:pt idx="32">
                  <c:v>43863</c:v>
                </c:pt>
                <c:pt idx="34">
                  <c:v>43893</c:v>
                </c:pt>
                <c:pt idx="36">
                  <c:v>43925</c:v>
                </c:pt>
                <c:pt idx="38">
                  <c:v>43956</c:v>
                </c:pt>
                <c:pt idx="40">
                  <c:v>43988</c:v>
                </c:pt>
                <c:pt idx="42">
                  <c:v>44019</c:v>
                </c:pt>
              </c:numCache>
            </c:numRef>
          </c:cat>
          <c:val>
            <c:numRef>
              <c:f>月次ベース!$BX$27:$DO$27</c:f>
              <c:numCache>
                <c:formatCode>0.0%</c:formatCode>
                <c:ptCount val="44"/>
                <c:pt idx="0">
                  <c:v>1.1724960254371863E-2</c:v>
                </c:pt>
                <c:pt idx="2">
                  <c:v>7.0000000000000001E-3</c:v>
                </c:pt>
                <c:pt idx="4">
                  <c:v>9.844730756524589E-3</c:v>
                </c:pt>
                <c:pt idx="6">
                  <c:v>9.365519060809735E-3</c:v>
                </c:pt>
                <c:pt idx="8">
                  <c:v>6.4100446059804916E-3</c:v>
                </c:pt>
                <c:pt idx="10">
                  <c:v>4.6172619636557499E-3</c:v>
                </c:pt>
                <c:pt idx="12">
                  <c:v>6.1993636632007298E-3</c:v>
                </c:pt>
                <c:pt idx="14">
                  <c:v>1.8371055674871961E-2</c:v>
                </c:pt>
                <c:pt idx="16">
                  <c:v>1.939889808980233E-2</c:v>
                </c:pt>
                <c:pt idx="18">
                  <c:v>2.0550422516687039E-2</c:v>
                </c:pt>
                <c:pt idx="20">
                  <c:v>1.1484823625922846E-2</c:v>
                </c:pt>
                <c:pt idx="22">
                  <c:v>1.6491262581554755E-2</c:v>
                </c:pt>
                <c:pt idx="24">
                  <c:v>1.5059254894257856E-2</c:v>
                </c:pt>
                <c:pt idx="26">
                  <c:v>7.0660926151115966E-3</c:v>
                </c:pt>
                <c:pt idx="28">
                  <c:v>3.2713949227951566E-3</c:v>
                </c:pt>
                <c:pt idx="30">
                  <c:v>-4.9006795608985687E-4</c:v>
                </c:pt>
                <c:pt idx="32">
                  <c:v>-2.0355231622835035E-3</c:v>
                </c:pt>
                <c:pt idx="34">
                  <c:v>-6.0405108171105448E-3</c:v>
                </c:pt>
                <c:pt idx="36">
                  <c:v>-1.3821880297300804E-2</c:v>
                </c:pt>
                <c:pt idx="38">
                  <c:v>-3.5689951656336927E-3</c:v>
                </c:pt>
                <c:pt idx="40">
                  <c:v>-7.7672416583063342E-4</c:v>
                </c:pt>
                <c:pt idx="42">
                  <c:v>-1.7720213931310402E-3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D7-4117-8415-8F6D847F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611984"/>
        <c:axId val="339067976"/>
      </c:lineChart>
      <c:dateAx>
        <c:axId val="338611984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067976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339067976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61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10</xdr:col>
      <xdr:colOff>25400</xdr:colOff>
      <xdr:row>43</xdr:row>
      <xdr:rowOff>104589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A788FCD6-F6A7-4240-A0DD-0A4644546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19005</xdr:colOff>
      <xdr:row>22</xdr:row>
      <xdr:rowOff>104587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94299" cy="372035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20</xdr:col>
      <xdr:colOff>565061</xdr:colOff>
      <xdr:row>22</xdr:row>
      <xdr:rowOff>104587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5294" y="0"/>
          <a:ext cx="6840355" cy="3720352"/>
        </a:xfrm>
        <a:prstGeom prst="rect">
          <a:avLst/>
        </a:prstGeom>
      </xdr:spPr>
    </xdr:pic>
    <xdr:clientData/>
  </xdr:twoCellAnchor>
  <xdr:twoCellAnchor editAs="oneCell">
    <xdr:from>
      <xdr:col>10</xdr:col>
      <xdr:colOff>44823</xdr:colOff>
      <xdr:row>23</xdr:row>
      <xdr:rowOff>0</xdr:rowOff>
    </xdr:from>
    <xdr:to>
      <xdr:col>20</xdr:col>
      <xdr:colOff>545352</xdr:colOff>
      <xdr:row>43</xdr:row>
      <xdr:rowOff>156883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0117" y="3780118"/>
          <a:ext cx="6775823" cy="34439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9</xdr:col>
      <xdr:colOff>590107</xdr:colOff>
      <xdr:row>66</xdr:row>
      <xdr:rowOff>67235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7231529"/>
          <a:ext cx="6237872" cy="3683000"/>
        </a:xfrm>
        <a:prstGeom prst="rect">
          <a:avLst/>
        </a:prstGeom>
      </xdr:spPr>
    </xdr:pic>
    <xdr:clientData/>
  </xdr:twoCellAnchor>
  <xdr:twoCellAnchor editAs="oneCell">
    <xdr:from>
      <xdr:col>9</xdr:col>
      <xdr:colOff>627528</xdr:colOff>
      <xdr:row>44</xdr:row>
      <xdr:rowOff>0</xdr:rowOff>
    </xdr:from>
    <xdr:to>
      <xdr:col>20</xdr:col>
      <xdr:colOff>537882</xdr:colOff>
      <xdr:row>66</xdr:row>
      <xdr:rowOff>52294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75293" y="7231529"/>
          <a:ext cx="6813177" cy="36680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74706</xdr:rowOff>
    </xdr:from>
    <xdr:to>
      <xdr:col>9</xdr:col>
      <xdr:colOff>505995</xdr:colOff>
      <xdr:row>88</xdr:row>
      <xdr:rowOff>97117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0922000"/>
          <a:ext cx="6153760" cy="3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EW114"/>
  <sheetViews>
    <sheetView tabSelected="1" zoomScale="80" zoomScaleNormal="80" zoomScaleSheetLayoutView="25" workbookViewId="0">
      <pane xSplit="5" topLeftCell="CC1" activePane="topRight" state="frozen"/>
      <selection pane="topRight" activeCell="DX30" sqref="DX30"/>
    </sheetView>
  </sheetViews>
  <sheetFormatPr baseColWidth="10" defaultColWidth="4.625" defaultRowHeight="15" customHeight="1" outlineLevelCol="1"/>
  <cols>
    <col min="1" max="1" width="1.625" style="10" customWidth="1"/>
    <col min="2" max="5" width="10" style="10" customWidth="1"/>
    <col min="6" max="75" width="5.5" style="10" hidden="1" customWidth="1" outlineLevel="1"/>
    <col min="76" max="76" width="5.125" style="10" customWidth="1" collapsed="1"/>
    <col min="77" max="87" width="5.125" style="10" customWidth="1"/>
    <col min="88" max="135" width="5" style="10" customWidth="1"/>
    <col min="136" max="16384" width="4.625" style="10"/>
  </cols>
  <sheetData>
    <row r="1" spans="1:143" ht="15" customHeight="1">
      <c r="Z1" s="15"/>
    </row>
    <row r="2" spans="1:143" ht="22.5" customHeight="1">
      <c r="B2" s="489" t="s">
        <v>104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  <c r="AE2" s="489"/>
      <c r="AF2" s="489"/>
      <c r="AG2" s="489"/>
      <c r="AH2" s="489"/>
      <c r="AI2" s="489"/>
      <c r="AJ2" s="489"/>
      <c r="AK2" s="489"/>
      <c r="AL2" s="489"/>
      <c r="AM2" s="489"/>
      <c r="AN2" s="489"/>
      <c r="AO2" s="489"/>
      <c r="AP2" s="489"/>
      <c r="AQ2" s="489"/>
      <c r="AR2" s="489"/>
      <c r="AS2" s="489"/>
      <c r="AT2" s="489"/>
      <c r="AU2" s="489"/>
      <c r="AV2" s="489"/>
      <c r="AW2" s="489"/>
      <c r="AX2" s="489"/>
      <c r="AY2" s="489"/>
      <c r="AZ2" s="489"/>
      <c r="BA2" s="489"/>
      <c r="BB2" s="489"/>
      <c r="BC2" s="489"/>
      <c r="BD2" s="489"/>
      <c r="BE2" s="489"/>
      <c r="BF2" s="489"/>
      <c r="BG2" s="489"/>
      <c r="BH2" s="489"/>
      <c r="BI2" s="489"/>
      <c r="BJ2" s="489"/>
      <c r="BK2" s="489"/>
      <c r="BL2" s="489"/>
      <c r="BM2" s="489"/>
      <c r="BN2" s="489"/>
      <c r="BO2" s="489"/>
      <c r="BP2" s="489"/>
      <c r="BQ2" s="489"/>
      <c r="BR2" s="489"/>
      <c r="BS2" s="489"/>
      <c r="BT2" s="489"/>
      <c r="BU2" s="489"/>
      <c r="BV2" s="489"/>
      <c r="BW2" s="489"/>
      <c r="BX2" s="489"/>
      <c r="BY2" s="489"/>
      <c r="BZ2" s="489"/>
      <c r="CA2" s="489"/>
      <c r="CB2" s="489"/>
      <c r="CC2" s="489"/>
      <c r="CD2" s="489"/>
      <c r="CE2" s="489"/>
      <c r="CF2" s="489"/>
      <c r="CG2" s="489"/>
      <c r="CH2" s="489"/>
      <c r="CI2" s="489"/>
      <c r="CJ2" s="489"/>
      <c r="CK2" s="489"/>
      <c r="CL2" s="489"/>
      <c r="CM2" s="489"/>
      <c r="CN2" s="489"/>
      <c r="CO2" s="489"/>
      <c r="CP2" s="489"/>
      <c r="CQ2" s="489"/>
      <c r="CR2" s="489"/>
      <c r="CS2" s="489"/>
      <c r="CT2" s="489"/>
      <c r="CU2" s="489"/>
      <c r="CV2" s="489"/>
      <c r="CW2" s="489"/>
      <c r="CX2" s="489"/>
      <c r="CY2" s="489"/>
      <c r="CZ2" s="489"/>
      <c r="DA2" s="489"/>
      <c r="DB2" s="489"/>
      <c r="DC2" s="489"/>
      <c r="DD2" s="489"/>
      <c r="DE2" s="489"/>
      <c r="DF2" s="489"/>
      <c r="DG2" s="489"/>
      <c r="DH2" s="489"/>
      <c r="DI2" s="489"/>
      <c r="DJ2" s="489"/>
      <c r="DK2" s="489"/>
      <c r="DL2" s="489"/>
      <c r="DM2" s="489"/>
      <c r="DN2" s="489"/>
      <c r="DO2" s="489"/>
    </row>
    <row r="3" spans="1:143" ht="22.5" customHeight="1">
      <c r="A3" s="3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89"/>
      <c r="AO3" s="489"/>
      <c r="AP3" s="489"/>
      <c r="AQ3" s="489"/>
      <c r="AR3" s="489"/>
      <c r="AS3" s="489"/>
      <c r="AT3" s="489"/>
      <c r="AU3" s="489"/>
      <c r="AV3" s="489"/>
      <c r="AW3" s="489"/>
      <c r="AX3" s="489"/>
      <c r="AY3" s="489"/>
      <c r="AZ3" s="489"/>
      <c r="BA3" s="489"/>
      <c r="BB3" s="489"/>
      <c r="BC3" s="489"/>
      <c r="BD3" s="489"/>
      <c r="BE3" s="489"/>
      <c r="BF3" s="489"/>
      <c r="BG3" s="489"/>
      <c r="BH3" s="489"/>
      <c r="BI3" s="489"/>
      <c r="BJ3" s="489"/>
      <c r="BK3" s="489"/>
      <c r="BL3" s="489"/>
      <c r="BM3" s="489"/>
      <c r="BN3" s="489"/>
      <c r="BO3" s="489"/>
      <c r="BP3" s="489"/>
      <c r="BQ3" s="489"/>
      <c r="BR3" s="489"/>
      <c r="BS3" s="489"/>
      <c r="BT3" s="489"/>
      <c r="BU3" s="489"/>
      <c r="BV3" s="489"/>
      <c r="BW3" s="489"/>
      <c r="BX3" s="489"/>
      <c r="BY3" s="489"/>
      <c r="BZ3" s="489"/>
      <c r="CA3" s="489"/>
      <c r="CB3" s="489"/>
      <c r="CC3" s="489"/>
      <c r="CD3" s="489"/>
      <c r="CE3" s="489"/>
      <c r="CF3" s="489"/>
      <c r="CG3" s="489"/>
      <c r="CH3" s="489"/>
      <c r="CI3" s="489"/>
      <c r="CJ3" s="489"/>
      <c r="CK3" s="489"/>
      <c r="CL3" s="489"/>
      <c r="CM3" s="489"/>
      <c r="CN3" s="489"/>
      <c r="CO3" s="489"/>
      <c r="CP3" s="489"/>
      <c r="CQ3" s="489"/>
      <c r="CR3" s="489"/>
      <c r="CS3" s="489"/>
      <c r="CT3" s="489"/>
      <c r="CU3" s="489"/>
      <c r="CV3" s="489"/>
      <c r="CW3" s="489"/>
      <c r="CX3" s="489"/>
      <c r="CY3" s="489"/>
      <c r="CZ3" s="489"/>
      <c r="DA3" s="489"/>
      <c r="DB3" s="489"/>
      <c r="DC3" s="489"/>
      <c r="DD3" s="489"/>
      <c r="DE3" s="489"/>
      <c r="DF3" s="489"/>
      <c r="DG3" s="489"/>
      <c r="DH3" s="489"/>
      <c r="DI3" s="489"/>
      <c r="DJ3" s="489"/>
      <c r="DK3" s="489"/>
      <c r="DL3" s="489"/>
      <c r="DM3" s="489"/>
      <c r="DN3" s="489"/>
      <c r="DO3" s="489"/>
    </row>
    <row r="4" spans="1:143" ht="15" customHeight="1">
      <c r="AJ4" s="31"/>
      <c r="AK4" s="31"/>
      <c r="AL4" s="31"/>
      <c r="AM4" s="31"/>
      <c r="AN4" s="31"/>
      <c r="AO4" s="31"/>
      <c r="AP4" s="31"/>
      <c r="AQ4" s="31"/>
      <c r="AR4" s="31"/>
      <c r="AS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H4" s="31"/>
      <c r="CI4" s="31"/>
      <c r="CJ4" s="31"/>
      <c r="CK4" s="31"/>
      <c r="CW4" s="484">
        <v>44480</v>
      </c>
      <c r="CX4" s="484"/>
      <c r="CY4" s="484"/>
      <c r="CZ4" s="484"/>
    </row>
    <row r="5" spans="1:143" ht="15" customHeight="1">
      <c r="B5" s="4" t="s">
        <v>73</v>
      </c>
      <c r="AO5" s="16"/>
      <c r="AW5" s="31"/>
      <c r="AX5" s="31"/>
      <c r="AY5" s="31"/>
      <c r="AZ5" s="31"/>
      <c r="BA5" s="31"/>
      <c r="BB5" s="31"/>
    </row>
    <row r="6" spans="1:143" ht="15" customHeight="1" thickBot="1">
      <c r="B6" s="4"/>
      <c r="AZ6" s="16"/>
      <c r="BA6" s="16"/>
      <c r="CG6" s="16" t="s">
        <v>2</v>
      </c>
    </row>
    <row r="7" spans="1:143" ht="15" customHeight="1" thickBot="1">
      <c r="B7" s="395"/>
      <c r="C7" s="396"/>
      <c r="D7" s="396"/>
      <c r="E7" s="397"/>
      <c r="F7" s="315" t="s">
        <v>44</v>
      </c>
      <c r="G7" s="305"/>
      <c r="H7" s="305" t="s">
        <v>45</v>
      </c>
      <c r="I7" s="305"/>
      <c r="J7" s="305" t="s">
        <v>46</v>
      </c>
      <c r="K7" s="305"/>
      <c r="L7" s="305" t="s">
        <v>47</v>
      </c>
      <c r="M7" s="240"/>
      <c r="N7" s="307" t="s">
        <v>82</v>
      </c>
      <c r="O7" s="308"/>
      <c r="P7" s="365" t="s">
        <v>48</v>
      </c>
      <c r="Q7" s="305"/>
      <c r="R7" s="305" t="s">
        <v>49</v>
      </c>
      <c r="S7" s="305"/>
      <c r="T7" s="305" t="s">
        <v>50</v>
      </c>
      <c r="U7" s="305"/>
      <c r="V7" s="305" t="s">
        <v>51</v>
      </c>
      <c r="W7" s="240"/>
      <c r="X7" s="307" t="s">
        <v>75</v>
      </c>
      <c r="Y7" s="308"/>
      <c r="Z7" s="315" t="s">
        <v>54</v>
      </c>
      <c r="AA7" s="305"/>
      <c r="AB7" s="305" t="s">
        <v>57</v>
      </c>
      <c r="AC7" s="305"/>
      <c r="AD7" s="305" t="s">
        <v>58</v>
      </c>
      <c r="AE7" s="305"/>
      <c r="AF7" s="305" t="s">
        <v>60</v>
      </c>
      <c r="AG7" s="240"/>
      <c r="AH7" s="307" t="s">
        <v>76</v>
      </c>
      <c r="AI7" s="308"/>
      <c r="AJ7" s="315" t="s">
        <v>61</v>
      </c>
      <c r="AK7" s="305"/>
      <c r="AL7" s="305" t="s">
        <v>66</v>
      </c>
      <c r="AM7" s="305"/>
      <c r="AN7" s="305" t="s">
        <v>67</v>
      </c>
      <c r="AO7" s="305"/>
      <c r="AP7" s="305" t="s">
        <v>68</v>
      </c>
      <c r="AQ7" s="246"/>
      <c r="AR7" s="220" t="s">
        <v>74</v>
      </c>
      <c r="AS7" s="221"/>
      <c r="AT7" s="315" t="s">
        <v>69</v>
      </c>
      <c r="AU7" s="305"/>
      <c r="AV7" s="305" t="s">
        <v>77</v>
      </c>
      <c r="AW7" s="305"/>
      <c r="AX7" s="305" t="s">
        <v>81</v>
      </c>
      <c r="AY7" s="305"/>
      <c r="AZ7" s="305" t="s">
        <v>84</v>
      </c>
      <c r="BA7" s="246"/>
      <c r="BB7" s="220" t="s">
        <v>85</v>
      </c>
      <c r="BC7" s="221"/>
      <c r="BD7" s="250" t="s">
        <v>87</v>
      </c>
      <c r="BE7" s="251"/>
      <c r="BF7" s="239" t="s">
        <v>89</v>
      </c>
      <c r="BG7" s="240"/>
      <c r="BH7" s="239" t="s">
        <v>90</v>
      </c>
      <c r="BI7" s="240"/>
      <c r="BJ7" s="239" t="s">
        <v>91</v>
      </c>
      <c r="BK7" s="246"/>
      <c r="BL7" s="220" t="s">
        <v>88</v>
      </c>
      <c r="BM7" s="221"/>
      <c r="BN7" s="250" t="s">
        <v>95</v>
      </c>
      <c r="BO7" s="251"/>
      <c r="BP7" s="239" t="s">
        <v>96</v>
      </c>
      <c r="BQ7" s="240"/>
      <c r="BR7" s="239" t="s">
        <v>98</v>
      </c>
      <c r="BS7" s="240"/>
      <c r="BT7" s="239" t="s">
        <v>99</v>
      </c>
      <c r="BU7" s="246"/>
      <c r="BV7" s="220" t="s">
        <v>97</v>
      </c>
      <c r="BW7" s="221"/>
      <c r="BX7" s="250" t="s">
        <v>100</v>
      </c>
      <c r="BY7" s="251"/>
      <c r="BZ7" s="239" t="s">
        <v>102</v>
      </c>
      <c r="CA7" s="240"/>
      <c r="CB7" s="239" t="s">
        <v>103</v>
      </c>
      <c r="CC7" s="240"/>
      <c r="CD7" s="239" t="s">
        <v>105</v>
      </c>
      <c r="CE7" s="246"/>
      <c r="CF7" s="220" t="s">
        <v>101</v>
      </c>
      <c r="CG7" s="221"/>
      <c r="CH7" s="250" t="s">
        <v>110</v>
      </c>
      <c r="CI7" s="251"/>
      <c r="CJ7" s="239" t="s">
        <v>106</v>
      </c>
      <c r="CK7" s="240"/>
      <c r="CL7" s="239" t="s">
        <v>107</v>
      </c>
      <c r="CM7" s="240"/>
      <c r="CN7" s="239" t="s">
        <v>108</v>
      </c>
      <c r="CO7" s="240"/>
      <c r="CP7" s="220" t="s">
        <v>109</v>
      </c>
      <c r="CQ7" s="221"/>
    </row>
    <row r="8" spans="1:143" ht="15" customHeight="1" thickTop="1">
      <c r="B8" s="416" t="s">
        <v>0</v>
      </c>
      <c r="C8" s="417"/>
      <c r="D8" s="417"/>
      <c r="E8" s="418"/>
      <c r="F8" s="363" t="s">
        <v>53</v>
      </c>
      <c r="G8" s="364"/>
      <c r="H8" s="364" t="s">
        <v>53</v>
      </c>
      <c r="I8" s="364"/>
      <c r="J8" s="431" t="s">
        <v>53</v>
      </c>
      <c r="K8" s="431"/>
      <c r="L8" s="431" t="s">
        <v>53</v>
      </c>
      <c r="M8" s="432"/>
      <c r="N8" s="309">
        <v>32744.9</v>
      </c>
      <c r="O8" s="310"/>
      <c r="P8" s="439" t="s">
        <v>53</v>
      </c>
      <c r="Q8" s="364"/>
      <c r="R8" s="364" t="s">
        <v>53</v>
      </c>
      <c r="S8" s="364"/>
      <c r="T8" s="431" t="s">
        <v>53</v>
      </c>
      <c r="U8" s="431"/>
      <c r="V8" s="431" t="s">
        <v>53</v>
      </c>
      <c r="W8" s="432"/>
      <c r="X8" s="309">
        <v>34404.046999999999</v>
      </c>
      <c r="Y8" s="310"/>
      <c r="Z8" s="438">
        <v>8873.0509999999995</v>
      </c>
      <c r="AA8" s="313"/>
      <c r="AB8" s="313">
        <v>8948.57</v>
      </c>
      <c r="AC8" s="313"/>
      <c r="AD8" s="372">
        <v>9174.1849999999995</v>
      </c>
      <c r="AE8" s="372"/>
      <c r="AF8" s="372">
        <v>9380.4699999999993</v>
      </c>
      <c r="AG8" s="373"/>
      <c r="AH8" s="309">
        <f>Z8+AB8+AD8+AF8</f>
        <v>36376.275999999998</v>
      </c>
      <c r="AI8" s="310"/>
      <c r="AJ8" s="438">
        <v>9283.7999999999993</v>
      </c>
      <c r="AK8" s="313"/>
      <c r="AL8" s="313">
        <v>9419.7999999999993</v>
      </c>
      <c r="AM8" s="313"/>
      <c r="AN8" s="313">
        <v>9574.1640000000007</v>
      </c>
      <c r="AO8" s="313"/>
      <c r="AP8" s="313">
        <v>9900.4</v>
      </c>
      <c r="AQ8" s="316"/>
      <c r="AR8" s="252">
        <f>AJ8+AL8+AN8+AP8</f>
        <v>38178.163999999997</v>
      </c>
      <c r="AS8" s="253"/>
      <c r="AT8" s="262">
        <v>9883.2000000000007</v>
      </c>
      <c r="AU8" s="241"/>
      <c r="AV8" s="262">
        <v>9930.6</v>
      </c>
      <c r="AW8" s="241"/>
      <c r="AX8" s="262">
        <v>10100</v>
      </c>
      <c r="AY8" s="241"/>
      <c r="AZ8" s="262">
        <v>10399</v>
      </c>
      <c r="BA8" s="241"/>
      <c r="BB8" s="262">
        <f>AT8+AV8+AX8+AZ8</f>
        <v>40312.800000000003</v>
      </c>
      <c r="BC8" s="241"/>
      <c r="BD8" s="247">
        <v>10288.6</v>
      </c>
      <c r="BE8" s="245"/>
      <c r="BF8" s="247">
        <v>10224.9</v>
      </c>
      <c r="BG8" s="245"/>
      <c r="BH8" s="247">
        <v>10427.6</v>
      </c>
      <c r="BI8" s="245"/>
      <c r="BJ8" s="247">
        <v>10822.2</v>
      </c>
      <c r="BK8" s="245"/>
      <c r="BL8" s="262">
        <f>BD8+BF8+BH8+BJ8</f>
        <v>41763.300000000003</v>
      </c>
      <c r="BM8" s="241"/>
      <c r="BN8" s="247">
        <v>10606</v>
      </c>
      <c r="BO8" s="245"/>
      <c r="BP8" s="244">
        <v>10520</v>
      </c>
      <c r="BQ8" s="245"/>
      <c r="BR8" s="241">
        <v>10720.6</v>
      </c>
      <c r="BS8" s="241"/>
      <c r="BT8" s="244">
        <v>11186.2</v>
      </c>
      <c r="BU8" s="254"/>
      <c r="BV8" s="252">
        <f>BN8+BP8+BR8+BT8</f>
        <v>43032.800000000003</v>
      </c>
      <c r="BW8" s="253"/>
      <c r="BX8" s="247">
        <v>10649.4</v>
      </c>
      <c r="BY8" s="241"/>
      <c r="BZ8" s="244">
        <v>6497.1</v>
      </c>
      <c r="CA8" s="241"/>
      <c r="CB8" s="244">
        <v>8191.8398999999999</v>
      </c>
      <c r="CC8" s="241"/>
      <c r="CD8" s="244">
        <v>9970.4</v>
      </c>
      <c r="CE8" s="254"/>
      <c r="CF8" s="252">
        <f>BX8+BZ8+CB8+CD8</f>
        <v>35308.7399</v>
      </c>
      <c r="CG8" s="253"/>
      <c r="CH8" s="247">
        <v>9739.2000000000007</v>
      </c>
      <c r="CI8" s="241"/>
      <c r="CJ8" s="497">
        <v>9124.9</v>
      </c>
      <c r="CK8" s="498"/>
      <c r="CL8" s="497" t="s">
        <v>113</v>
      </c>
      <c r="CM8" s="498"/>
      <c r="CN8" s="497" t="s">
        <v>113</v>
      </c>
      <c r="CO8" s="499"/>
      <c r="CP8" s="252">
        <f>SUM(CH8:CO8)</f>
        <v>18864.099999999999</v>
      </c>
      <c r="CQ8" s="253"/>
    </row>
    <row r="9" spans="1:143" ht="15" customHeight="1" thickBot="1">
      <c r="B9" s="419" t="s">
        <v>1</v>
      </c>
      <c r="C9" s="420"/>
      <c r="D9" s="420"/>
      <c r="E9" s="421"/>
      <c r="F9" s="424" t="s">
        <v>53</v>
      </c>
      <c r="G9" s="423"/>
      <c r="H9" s="423" t="s">
        <v>53</v>
      </c>
      <c r="I9" s="423"/>
      <c r="J9" s="422" t="s">
        <v>53</v>
      </c>
      <c r="K9" s="422"/>
      <c r="L9" s="422" t="s">
        <v>53</v>
      </c>
      <c r="M9" s="437"/>
      <c r="N9" s="433">
        <f>N8/30630.4-1</f>
        <v>6.9032725658169758E-2</v>
      </c>
      <c r="O9" s="434"/>
      <c r="P9" s="440" t="s">
        <v>53</v>
      </c>
      <c r="Q9" s="423"/>
      <c r="R9" s="423" t="s">
        <v>53</v>
      </c>
      <c r="S9" s="423"/>
      <c r="T9" s="422" t="s">
        <v>53</v>
      </c>
      <c r="U9" s="422"/>
      <c r="V9" s="422" t="s">
        <v>53</v>
      </c>
      <c r="W9" s="437"/>
      <c r="X9" s="311">
        <f>X8/N8-1</f>
        <v>5.0668867518300464E-2</v>
      </c>
      <c r="Y9" s="312"/>
      <c r="Z9" s="445" t="s">
        <v>53</v>
      </c>
      <c r="AA9" s="306"/>
      <c r="AB9" s="306" t="s">
        <v>53</v>
      </c>
      <c r="AC9" s="306"/>
      <c r="AD9" s="299" t="s">
        <v>53</v>
      </c>
      <c r="AE9" s="299"/>
      <c r="AF9" s="299" t="s">
        <v>53</v>
      </c>
      <c r="AG9" s="374"/>
      <c r="AH9" s="311">
        <f>AH8/X8-1</f>
        <v>5.7325494294319546E-2</v>
      </c>
      <c r="AI9" s="312"/>
      <c r="AJ9" s="445">
        <v>4.5934932640418799E-2</v>
      </c>
      <c r="AK9" s="306"/>
      <c r="AL9" s="243">
        <v>5.2659999999999998E-2</v>
      </c>
      <c r="AM9" s="314"/>
      <c r="AN9" s="243">
        <v>4.3589999999999997E-2</v>
      </c>
      <c r="AO9" s="314"/>
      <c r="AP9" s="243">
        <v>5.4913453163860898E-2</v>
      </c>
      <c r="AQ9" s="249"/>
      <c r="AR9" s="256">
        <f>0.049664</f>
        <v>4.9664E-2</v>
      </c>
      <c r="AS9" s="257"/>
      <c r="AT9" s="445">
        <f>AT8/AJ8-1</f>
        <v>6.4564079364053617E-2</v>
      </c>
      <c r="AU9" s="306"/>
      <c r="AV9" s="306">
        <f>AV8/AL8-1</f>
        <v>5.4226204378012399E-2</v>
      </c>
      <c r="AW9" s="306"/>
      <c r="AX9" s="306">
        <f>AX8/AN8-1</f>
        <v>5.4922393224097643E-2</v>
      </c>
      <c r="AY9" s="306"/>
      <c r="AZ9" s="306">
        <f>AZ8/AP8-1</f>
        <v>5.0361601551452528E-2</v>
      </c>
      <c r="BA9" s="255"/>
      <c r="BB9" s="256">
        <f>AVERAGE(AT9:BA9)</f>
        <v>5.6018569629404047E-2</v>
      </c>
      <c r="BC9" s="257"/>
      <c r="BD9" s="260">
        <f>BD8/AT8-1</f>
        <v>4.1019103124493972E-2</v>
      </c>
      <c r="BE9" s="261"/>
      <c r="BF9" s="242">
        <f>BF8/AV8-1</f>
        <v>2.9635671560630739E-2</v>
      </c>
      <c r="BG9" s="243"/>
      <c r="BH9" s="242">
        <f>BH8/AX8-1</f>
        <v>3.2435643564356464E-2</v>
      </c>
      <c r="BI9" s="243"/>
      <c r="BJ9" s="248">
        <f>BJ8/AZ8-1</f>
        <v>4.0696220790460647E-2</v>
      </c>
      <c r="BK9" s="249"/>
      <c r="BL9" s="256">
        <f>AVERAGE(BD9:BK9)</f>
        <v>3.5946659759985455E-2</v>
      </c>
      <c r="BM9" s="257"/>
      <c r="BN9" s="260">
        <f>BN8/BD8-1</f>
        <v>3.0849678284703419E-2</v>
      </c>
      <c r="BO9" s="261"/>
      <c r="BP9" s="242">
        <f>BP8/BF8-1</f>
        <v>2.886091795518797E-2</v>
      </c>
      <c r="BQ9" s="243"/>
      <c r="BR9" s="242">
        <f>BR8/BH8-1</f>
        <v>2.8098507806206596E-2</v>
      </c>
      <c r="BS9" s="243"/>
      <c r="BT9" s="242">
        <f>BT8/BJ8-1</f>
        <v>3.3634565984735021E-2</v>
      </c>
      <c r="BU9" s="255"/>
      <c r="BV9" s="256">
        <f>AVERAGE(BN9:BU9)</f>
        <v>3.0360917507708252E-2</v>
      </c>
      <c r="BW9" s="257"/>
      <c r="BX9" s="260">
        <f>BX8/BN8-1</f>
        <v>4.0920233829906394E-3</v>
      </c>
      <c r="BY9" s="261"/>
      <c r="BZ9" s="242">
        <f>BZ8/BP8-1</f>
        <v>-0.38240494296577943</v>
      </c>
      <c r="CA9" s="243"/>
      <c r="CB9" s="242">
        <f>CB8/BR8-1</f>
        <v>-0.23587859821278667</v>
      </c>
      <c r="CC9" s="243"/>
      <c r="CD9" s="242">
        <f>CD8/BT8-1</f>
        <v>-0.10868748994296551</v>
      </c>
      <c r="CE9" s="243"/>
      <c r="CF9" s="256">
        <f>CF8/(BN8+BP8+BR8+BT8)-1</f>
        <v>-0.179492389526129</v>
      </c>
      <c r="CG9" s="257"/>
      <c r="CH9" s="495">
        <f>CH8/BX8-1</f>
        <v>-8.5469603921347614E-2</v>
      </c>
      <c r="CI9" s="496"/>
      <c r="CJ9" s="495">
        <f>CJ8/BZ8-1</f>
        <v>0.40445737328962128</v>
      </c>
      <c r="CK9" s="496"/>
      <c r="CL9" s="496" t="s">
        <v>113</v>
      </c>
      <c r="CM9" s="496"/>
      <c r="CN9" s="496" t="s">
        <v>113</v>
      </c>
      <c r="CO9" s="500"/>
      <c r="CP9" s="256">
        <f>(CP8-(BX8+BZ8))/(BX8+BZ8)</f>
        <v>0.10017204677339391</v>
      </c>
      <c r="CQ9" s="257"/>
    </row>
    <row r="10" spans="1:143" ht="15" customHeight="1">
      <c r="C10" s="16" t="s">
        <v>116</v>
      </c>
      <c r="D10" s="10" t="s">
        <v>114</v>
      </c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L10" s="8"/>
      <c r="AN10" s="24"/>
      <c r="BO10" s="10" t="s">
        <v>83</v>
      </c>
    </row>
    <row r="11" spans="1:143" ht="15" customHeight="1">
      <c r="B11" s="382" t="s">
        <v>4</v>
      </c>
      <c r="C11" s="382"/>
      <c r="D11" s="1" t="s">
        <v>9</v>
      </c>
      <c r="F11" s="10" t="s">
        <v>114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I11" s="5"/>
      <c r="AL11" s="8"/>
      <c r="AN11" s="24"/>
      <c r="AR11" s="35"/>
      <c r="AS11" s="5"/>
      <c r="AT11" s="35"/>
      <c r="AU11" s="35"/>
      <c r="AV11" s="35"/>
      <c r="AW11" s="35"/>
      <c r="BP11" s="46"/>
      <c r="BQ11" s="49"/>
    </row>
    <row r="12" spans="1:143" ht="15" customHeight="1">
      <c r="B12" s="18"/>
      <c r="C12" s="18"/>
      <c r="D12" s="18"/>
      <c r="E12" s="18"/>
      <c r="F12" s="18"/>
      <c r="G12" s="18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T12" s="21"/>
      <c r="U12" s="22"/>
      <c r="V12" s="21"/>
      <c r="W12" s="22"/>
      <c r="X12" s="12"/>
      <c r="Y12" s="11"/>
      <c r="AJ12" s="17"/>
      <c r="AR12" s="36"/>
      <c r="AS12" s="36"/>
      <c r="AT12" s="36"/>
      <c r="AU12" s="36"/>
      <c r="AV12" s="36"/>
      <c r="AW12" s="36"/>
    </row>
    <row r="13" spans="1:143" ht="15" customHeight="1">
      <c r="B13" s="4" t="s">
        <v>8</v>
      </c>
    </row>
    <row r="14" spans="1:143" ht="15" customHeight="1" thickBot="1">
      <c r="B14" s="4"/>
    </row>
    <row r="15" spans="1:143" ht="15" customHeight="1" thickBot="1">
      <c r="B15" s="395"/>
      <c r="C15" s="396"/>
      <c r="D15" s="396"/>
      <c r="E15" s="397"/>
      <c r="F15" s="370">
        <v>42383</v>
      </c>
      <c r="G15" s="283"/>
      <c r="H15" s="283">
        <v>42415</v>
      </c>
      <c r="I15" s="283"/>
      <c r="J15" s="283">
        <v>42445</v>
      </c>
      <c r="K15" s="283"/>
      <c r="L15" s="283">
        <v>42477</v>
      </c>
      <c r="M15" s="283"/>
      <c r="N15" s="283">
        <v>42508</v>
      </c>
      <c r="O15" s="283"/>
      <c r="P15" s="283">
        <v>42540</v>
      </c>
      <c r="Q15" s="283"/>
      <c r="R15" s="283">
        <v>42571</v>
      </c>
      <c r="S15" s="283"/>
      <c r="T15" s="283">
        <v>42603</v>
      </c>
      <c r="U15" s="283"/>
      <c r="V15" s="283">
        <v>42635</v>
      </c>
      <c r="W15" s="283"/>
      <c r="X15" s="283">
        <v>42666</v>
      </c>
      <c r="Y15" s="283"/>
      <c r="Z15" s="283">
        <v>42698</v>
      </c>
      <c r="AA15" s="283"/>
      <c r="AB15" s="283">
        <v>42705</v>
      </c>
      <c r="AC15" s="300"/>
      <c r="AD15" s="370">
        <v>42737</v>
      </c>
      <c r="AE15" s="283"/>
      <c r="AF15" s="283">
        <v>42769</v>
      </c>
      <c r="AG15" s="283"/>
      <c r="AH15" s="283">
        <v>42798</v>
      </c>
      <c r="AI15" s="283"/>
      <c r="AJ15" s="283">
        <v>42830</v>
      </c>
      <c r="AK15" s="283"/>
      <c r="AL15" s="283">
        <v>42861</v>
      </c>
      <c r="AM15" s="283"/>
      <c r="AN15" s="283">
        <v>42893</v>
      </c>
      <c r="AO15" s="283"/>
      <c r="AP15" s="283">
        <v>42893</v>
      </c>
      <c r="AQ15" s="283"/>
      <c r="AR15" s="283">
        <v>42924</v>
      </c>
      <c r="AS15" s="283"/>
      <c r="AT15" s="283">
        <v>42956</v>
      </c>
      <c r="AU15" s="283"/>
      <c r="AV15" s="283">
        <v>42988</v>
      </c>
      <c r="AW15" s="283"/>
      <c r="AX15" s="283">
        <v>43019</v>
      </c>
      <c r="AY15" s="283"/>
      <c r="AZ15" s="283">
        <v>43051</v>
      </c>
      <c r="BA15" s="283"/>
      <c r="BB15" s="283">
        <v>43082</v>
      </c>
      <c r="BC15" s="300"/>
      <c r="BD15" s="78">
        <v>43114</v>
      </c>
      <c r="BE15" s="77"/>
      <c r="BF15" s="159">
        <v>43146</v>
      </c>
      <c r="BG15" s="159"/>
      <c r="BH15" s="466">
        <v>43160</v>
      </c>
      <c r="BI15" s="467"/>
      <c r="BJ15" s="77">
        <v>43191</v>
      </c>
      <c r="BK15" s="86"/>
      <c r="BL15" s="159">
        <v>43238</v>
      </c>
      <c r="BM15" s="77"/>
      <c r="BN15" s="159">
        <v>43269</v>
      </c>
      <c r="BO15" s="77"/>
      <c r="BP15" s="159">
        <v>43300</v>
      </c>
      <c r="BQ15" s="77"/>
      <c r="BR15" s="159">
        <v>43332</v>
      </c>
      <c r="BS15" s="77"/>
      <c r="BT15" s="159">
        <v>43364</v>
      </c>
      <c r="BU15" s="77"/>
      <c r="BV15" s="159">
        <v>43395</v>
      </c>
      <c r="BW15" s="77"/>
      <c r="BX15" s="159">
        <v>43426</v>
      </c>
      <c r="BY15" s="77"/>
      <c r="BZ15" s="159">
        <v>43457</v>
      </c>
      <c r="CA15" s="77"/>
      <c r="CB15" s="122">
        <v>43470</v>
      </c>
      <c r="CC15" s="77"/>
      <c r="CD15" s="159">
        <v>43502</v>
      </c>
      <c r="CE15" s="159"/>
      <c r="CF15" s="159">
        <v>43531</v>
      </c>
      <c r="CG15" s="77"/>
      <c r="CH15" s="159">
        <v>43563</v>
      </c>
      <c r="CI15" s="77"/>
      <c r="CJ15" s="159">
        <v>43594</v>
      </c>
      <c r="CK15" s="77"/>
      <c r="CL15" s="159">
        <v>43626</v>
      </c>
      <c r="CM15" s="159"/>
      <c r="CN15" s="77">
        <v>43657</v>
      </c>
      <c r="CO15" s="86"/>
      <c r="CP15" s="77">
        <v>43689</v>
      </c>
      <c r="CQ15" s="86"/>
      <c r="CR15" s="77">
        <v>43721</v>
      </c>
      <c r="CS15" s="78"/>
      <c r="CT15" s="77">
        <v>43752</v>
      </c>
      <c r="CU15" s="86"/>
      <c r="CV15" s="77">
        <v>43784</v>
      </c>
      <c r="CW15" s="86"/>
      <c r="CX15" s="77">
        <v>43815</v>
      </c>
      <c r="CY15" s="101"/>
      <c r="CZ15" s="86">
        <v>43847</v>
      </c>
      <c r="DA15" s="86"/>
      <c r="DB15" s="77">
        <v>43879</v>
      </c>
      <c r="DC15" s="78"/>
      <c r="DD15" s="77">
        <v>43909</v>
      </c>
      <c r="DE15" s="86"/>
      <c r="DF15" s="77">
        <v>43941</v>
      </c>
      <c r="DG15" s="78"/>
      <c r="DH15" s="77">
        <v>43972</v>
      </c>
      <c r="DI15" s="78"/>
      <c r="DJ15" s="77">
        <v>44004</v>
      </c>
      <c r="DK15" s="86"/>
      <c r="DL15" s="77">
        <v>44035</v>
      </c>
      <c r="DM15" s="86"/>
      <c r="DN15" s="77">
        <v>44067</v>
      </c>
      <c r="DO15" s="86"/>
      <c r="DP15" s="77">
        <v>44099</v>
      </c>
      <c r="DQ15" s="86"/>
      <c r="DR15" s="77">
        <v>44130</v>
      </c>
      <c r="DS15" s="86"/>
      <c r="DT15" s="77">
        <v>44136</v>
      </c>
      <c r="DU15" s="78"/>
      <c r="DV15" s="77">
        <v>44167</v>
      </c>
      <c r="DW15" s="101"/>
      <c r="DX15" s="86">
        <v>44199</v>
      </c>
      <c r="DY15" s="86"/>
      <c r="DZ15" s="77">
        <v>44231</v>
      </c>
      <c r="EA15" s="78"/>
      <c r="EB15" s="86">
        <v>44260</v>
      </c>
      <c r="EC15" s="86"/>
      <c r="ED15" s="77">
        <v>44292</v>
      </c>
      <c r="EE15" s="86"/>
      <c r="EF15" s="77">
        <v>44323</v>
      </c>
      <c r="EG15" s="86"/>
      <c r="EH15" s="77">
        <v>44355</v>
      </c>
      <c r="EI15" s="86"/>
      <c r="EJ15" s="77">
        <v>44386</v>
      </c>
      <c r="EK15" s="86"/>
      <c r="EL15" s="77">
        <v>44418</v>
      </c>
      <c r="EM15" s="101"/>
    </row>
    <row r="16" spans="1:143" ht="15" customHeight="1" thickTop="1">
      <c r="B16" s="413" t="s">
        <v>40</v>
      </c>
      <c r="C16" s="414"/>
      <c r="D16" s="414"/>
      <c r="E16" s="415"/>
      <c r="F16" s="371">
        <v>102.6</v>
      </c>
      <c r="G16" s="284"/>
      <c r="H16" s="284">
        <v>102.7</v>
      </c>
      <c r="I16" s="284"/>
      <c r="J16" s="284">
        <v>103</v>
      </c>
      <c r="K16" s="284"/>
      <c r="L16" s="284">
        <v>103.5</v>
      </c>
      <c r="M16" s="284"/>
      <c r="N16" s="284">
        <v>103.7</v>
      </c>
      <c r="O16" s="284"/>
      <c r="P16" s="284">
        <v>103.6</v>
      </c>
      <c r="Q16" s="284"/>
      <c r="R16" s="284">
        <v>103.7</v>
      </c>
      <c r="S16" s="284"/>
      <c r="T16" s="284">
        <v>103.7</v>
      </c>
      <c r="U16" s="284"/>
      <c r="V16" s="284">
        <v>103.9</v>
      </c>
      <c r="W16" s="284"/>
      <c r="X16" s="284">
        <v>104</v>
      </c>
      <c r="Y16" s="284"/>
      <c r="Z16" s="284">
        <v>103.9</v>
      </c>
      <c r="AA16" s="284"/>
      <c r="AB16" s="284">
        <v>104</v>
      </c>
      <c r="AC16" s="293"/>
      <c r="AD16" s="371">
        <v>104.3</v>
      </c>
      <c r="AE16" s="284"/>
      <c r="AF16" s="284">
        <v>104.6</v>
      </c>
      <c r="AG16" s="284"/>
      <c r="AH16" s="284">
        <v>104.5</v>
      </c>
      <c r="AI16" s="284"/>
      <c r="AJ16" s="284">
        <v>104.5</v>
      </c>
      <c r="AK16" s="284"/>
      <c r="AL16" s="284">
        <v>104.5</v>
      </c>
      <c r="AM16" s="284"/>
      <c r="AN16" s="284">
        <v>104.3</v>
      </c>
      <c r="AO16" s="284"/>
      <c r="AP16" s="284">
        <v>104.3</v>
      </c>
      <c r="AQ16" s="284"/>
      <c r="AR16" s="284">
        <v>104.1</v>
      </c>
      <c r="AS16" s="284"/>
      <c r="AT16" s="284">
        <v>104.4</v>
      </c>
      <c r="AU16" s="284"/>
      <c r="AV16" s="284">
        <v>104.7</v>
      </c>
      <c r="AW16" s="284"/>
      <c r="AX16" s="284">
        <v>104.5</v>
      </c>
      <c r="AY16" s="284"/>
      <c r="AZ16" s="284">
        <v>104.3</v>
      </c>
      <c r="BA16" s="284"/>
      <c r="BB16" s="284">
        <v>104.5</v>
      </c>
      <c r="BC16" s="293"/>
      <c r="BD16" s="133">
        <v>104.7</v>
      </c>
      <c r="BE16" s="133"/>
      <c r="BF16" s="102">
        <v>105</v>
      </c>
      <c r="BG16" s="132"/>
      <c r="BH16" s="468">
        <v>105.1</v>
      </c>
      <c r="BI16" s="469"/>
      <c r="BJ16" s="102">
        <v>105.3</v>
      </c>
      <c r="BK16" s="133"/>
      <c r="BL16" s="102">
        <v>105.3</v>
      </c>
      <c r="BM16" s="133"/>
      <c r="BN16" s="102">
        <v>105.5</v>
      </c>
      <c r="BO16" s="133"/>
      <c r="BP16" s="102">
        <v>105.5</v>
      </c>
      <c r="BQ16" s="133"/>
      <c r="BR16" s="102">
        <v>105.5</v>
      </c>
      <c r="BS16" s="133"/>
      <c r="BT16" s="102">
        <v>105.5</v>
      </c>
      <c r="BU16" s="133"/>
      <c r="BV16" s="102">
        <v>105.6</v>
      </c>
      <c r="BW16" s="133"/>
      <c r="BX16" s="102">
        <v>105.1</v>
      </c>
      <c r="BY16" s="133"/>
      <c r="BZ16" s="102">
        <v>104.7</v>
      </c>
      <c r="CA16" s="133"/>
      <c r="CB16" s="482">
        <v>104.4</v>
      </c>
      <c r="CC16" s="133"/>
      <c r="CD16" s="102">
        <v>104.5</v>
      </c>
      <c r="CE16" s="132"/>
      <c r="CF16" s="102">
        <v>104.9</v>
      </c>
      <c r="CG16" s="133"/>
      <c r="CH16" s="102">
        <v>105.2</v>
      </c>
      <c r="CI16" s="133"/>
      <c r="CJ16" s="102">
        <v>105.3</v>
      </c>
      <c r="CK16" s="133"/>
      <c r="CL16" s="102">
        <v>104.9465</v>
      </c>
      <c r="CM16" s="132"/>
      <c r="CN16" s="102">
        <v>105.1781</v>
      </c>
      <c r="CO16" s="133"/>
      <c r="CP16" s="102">
        <v>104.8884</v>
      </c>
      <c r="CQ16" s="133"/>
      <c r="CR16" s="102">
        <v>104.8386</v>
      </c>
      <c r="CS16" s="132"/>
      <c r="CT16" s="102">
        <v>104.7837</v>
      </c>
      <c r="CU16" s="133"/>
      <c r="CV16" s="102">
        <v>104.8</v>
      </c>
      <c r="CW16" s="133"/>
      <c r="CX16" s="102">
        <v>104.6</v>
      </c>
      <c r="CY16" s="103"/>
      <c r="CZ16" s="133">
        <v>104.75</v>
      </c>
      <c r="DA16" s="133"/>
      <c r="DB16" s="102">
        <v>104.5</v>
      </c>
      <c r="DC16" s="132"/>
      <c r="DD16" s="102">
        <v>104</v>
      </c>
      <c r="DE16" s="133"/>
      <c r="DF16" s="102">
        <v>102.7</v>
      </c>
      <c r="DG16" s="132"/>
      <c r="DH16" s="102">
        <v>102.7</v>
      </c>
      <c r="DI16" s="132"/>
      <c r="DJ16" s="102">
        <v>103.22920000000001</v>
      </c>
      <c r="DK16" s="133"/>
      <c r="DL16" s="102">
        <v>102.8116</v>
      </c>
      <c r="DM16" s="133"/>
      <c r="DN16" s="102">
        <v>102.8287</v>
      </c>
      <c r="DO16" s="133"/>
      <c r="DP16" s="102">
        <v>102.8901</v>
      </c>
      <c r="DQ16" s="133"/>
      <c r="DR16" s="102">
        <v>102.74160000000001</v>
      </c>
      <c r="DS16" s="133"/>
      <c r="DT16" s="102">
        <v>102.6344</v>
      </c>
      <c r="DU16" s="132"/>
      <c r="DV16" s="102">
        <v>103</v>
      </c>
      <c r="DW16" s="103"/>
      <c r="DX16" s="133">
        <v>103.3</v>
      </c>
      <c r="DY16" s="133"/>
      <c r="DZ16" s="102">
        <v>103.9</v>
      </c>
      <c r="EA16" s="132"/>
      <c r="EB16" s="133">
        <v>104.3</v>
      </c>
      <c r="EC16" s="133"/>
      <c r="ED16" s="102">
        <v>104.4554</v>
      </c>
      <c r="EE16" s="133"/>
      <c r="EF16" s="102">
        <v>104.7</v>
      </c>
      <c r="EG16" s="133"/>
      <c r="EH16" s="102">
        <v>104.9</v>
      </c>
      <c r="EI16" s="133"/>
      <c r="EJ16" s="102">
        <v>105.3</v>
      </c>
      <c r="EK16" s="133"/>
      <c r="EL16" s="102">
        <v>105.3</v>
      </c>
      <c r="EM16" s="103"/>
    </row>
    <row r="17" spans="2:143" ht="15" customHeight="1">
      <c r="B17" s="401" t="s">
        <v>55</v>
      </c>
      <c r="C17" s="402"/>
      <c r="D17" s="402"/>
      <c r="E17" s="403"/>
      <c r="F17" s="341">
        <v>3.0000000000000001E-3</v>
      </c>
      <c r="G17" s="282"/>
      <c r="H17" s="282">
        <v>1.2E-2</v>
      </c>
      <c r="I17" s="282"/>
      <c r="J17" s="282">
        <v>6.0000000000000001E-3</v>
      </c>
      <c r="K17" s="282"/>
      <c r="L17" s="282">
        <v>6.0000000000000001E-3</v>
      </c>
      <c r="M17" s="282"/>
      <c r="N17" s="282">
        <v>3.0000000000000001E-3</v>
      </c>
      <c r="O17" s="282"/>
      <c r="P17" s="282">
        <v>1E-3</v>
      </c>
      <c r="Q17" s="282"/>
      <c r="R17" s="282">
        <v>1E-3</v>
      </c>
      <c r="S17" s="282"/>
      <c r="T17" s="282">
        <v>5.0000000000000001E-3</v>
      </c>
      <c r="U17" s="282"/>
      <c r="V17" s="282">
        <v>1.2E-2</v>
      </c>
      <c r="W17" s="282"/>
      <c r="X17" s="282">
        <v>1.4E-2</v>
      </c>
      <c r="Y17" s="282"/>
      <c r="Z17" s="282">
        <v>1.2999999999999999E-2</v>
      </c>
      <c r="AA17" s="282"/>
      <c r="AB17" s="282">
        <v>1.4999999999999999E-2</v>
      </c>
      <c r="AC17" s="294"/>
      <c r="AD17" s="341">
        <v>1.6E-2</v>
      </c>
      <c r="AE17" s="282"/>
      <c r="AF17" s="282">
        <v>1.9E-2</v>
      </c>
      <c r="AG17" s="282"/>
      <c r="AH17" s="282">
        <v>1.4999999999999999E-2</v>
      </c>
      <c r="AI17" s="282"/>
      <c r="AJ17" s="282">
        <v>0.01</v>
      </c>
      <c r="AK17" s="282"/>
      <c r="AL17" s="282">
        <v>8.0000000000000002E-3</v>
      </c>
      <c r="AM17" s="282"/>
      <c r="AN17" s="282">
        <v>7.0000000000000001E-3</v>
      </c>
      <c r="AO17" s="282"/>
      <c r="AP17" s="282">
        <v>7.0000000000000001E-3</v>
      </c>
      <c r="AQ17" s="282"/>
      <c r="AR17" s="282">
        <v>4.0000000000000001E-3</v>
      </c>
      <c r="AS17" s="282"/>
      <c r="AT17" s="282">
        <v>7.0000000000000001E-3</v>
      </c>
      <c r="AU17" s="282"/>
      <c r="AV17" s="282">
        <v>8.0000000000000002E-3</v>
      </c>
      <c r="AW17" s="282"/>
      <c r="AX17" s="282">
        <v>5.0000000000000001E-3</v>
      </c>
      <c r="AY17" s="282"/>
      <c r="AZ17" s="282">
        <v>5.0000000000000001E-3</v>
      </c>
      <c r="BA17" s="282"/>
      <c r="BB17" s="282">
        <v>5.0000000000000001E-3</v>
      </c>
      <c r="BC17" s="294"/>
      <c r="BD17" s="134">
        <v>4.0000000000000001E-3</v>
      </c>
      <c r="BE17" s="104"/>
      <c r="BF17" s="258">
        <v>4.0000000000000001E-3</v>
      </c>
      <c r="BG17" s="258"/>
      <c r="BH17" s="470">
        <v>6.0000000000000001E-3</v>
      </c>
      <c r="BI17" s="471"/>
      <c r="BJ17" s="104">
        <v>8.0000000000000002E-3</v>
      </c>
      <c r="BK17" s="135"/>
      <c r="BL17" s="258">
        <v>8.0000000000000002E-3</v>
      </c>
      <c r="BM17" s="104"/>
      <c r="BN17" s="104">
        <v>1.2E-2</v>
      </c>
      <c r="BO17" s="135"/>
      <c r="BP17" s="104">
        <v>1.2999999999999999E-2</v>
      </c>
      <c r="BQ17" s="135"/>
      <c r="BR17" s="104">
        <v>1.0999999999999999E-2</v>
      </c>
      <c r="BS17" s="135"/>
      <c r="BT17" s="104">
        <v>8.0000000000000002E-3</v>
      </c>
      <c r="BU17" s="135"/>
      <c r="BV17" s="104">
        <v>1.0239234449760604E-2</v>
      </c>
      <c r="BW17" s="135"/>
      <c r="BX17" s="104">
        <v>8.0000000000000002E-3</v>
      </c>
      <c r="BY17" s="135"/>
      <c r="BZ17" s="104">
        <v>2E-3</v>
      </c>
      <c r="CA17" s="135"/>
      <c r="CB17" s="125">
        <v>-2.8653295128939771E-3</v>
      </c>
      <c r="CC17" s="135"/>
      <c r="CD17" s="104">
        <v>-4.761904761904745E-3</v>
      </c>
      <c r="CE17" s="134"/>
      <c r="CF17" s="104">
        <v>-1.9029495718362321E-3</v>
      </c>
      <c r="CG17" s="135"/>
      <c r="CH17" s="104">
        <v>-9.4966761633419328E-4</v>
      </c>
      <c r="CI17" s="135"/>
      <c r="CJ17" s="104">
        <v>0</v>
      </c>
      <c r="CK17" s="135"/>
      <c r="CL17" s="104">
        <v>-5.401998739533509E-3</v>
      </c>
      <c r="CM17" s="134"/>
      <c r="CN17" s="104">
        <v>-2.6550829191878123E-3</v>
      </c>
      <c r="CO17" s="135"/>
      <c r="CP17" s="104">
        <v>-6.0515318354543712E-3</v>
      </c>
      <c r="CQ17" s="135"/>
      <c r="CR17" s="104">
        <v>-6.2691943127962668E-3</v>
      </c>
      <c r="CS17" s="134"/>
      <c r="CT17" s="104">
        <v>-7.4481386757601076E-3</v>
      </c>
      <c r="CU17" s="135"/>
      <c r="CV17" s="104">
        <v>-2.8544243577545148E-3</v>
      </c>
      <c r="CW17" s="135"/>
      <c r="CX17" s="104">
        <v>-9.551098376313627E-4</v>
      </c>
      <c r="CY17" s="105"/>
      <c r="CZ17" s="135">
        <v>3.5447403717188131E-3</v>
      </c>
      <c r="DA17" s="135"/>
      <c r="DB17" s="104">
        <v>0</v>
      </c>
      <c r="DC17" s="134"/>
      <c r="DD17" s="104">
        <f>-0.008</f>
        <v>-8.0000000000000002E-3</v>
      </c>
      <c r="DE17" s="135"/>
      <c r="DF17" s="104">
        <v>-2.4E-2</v>
      </c>
      <c r="DG17" s="134"/>
      <c r="DH17" s="104">
        <f>DH16/CJ16-1</f>
        <v>-2.4691358024691357E-2</v>
      </c>
      <c r="DI17" s="134"/>
      <c r="DJ17" s="104">
        <f>DJ16/CL16-1</f>
        <v>-1.636357572667968E-2</v>
      </c>
      <c r="DK17" s="135"/>
      <c r="DL17" s="104">
        <f>DL16/CN16-1</f>
        <v>-2.2499931069300594E-2</v>
      </c>
      <c r="DM17" s="135"/>
      <c r="DN17" s="104">
        <f t="shared" ref="DN17" si="0">DN16/CP16-1</f>
        <v>-1.9637061867661343E-2</v>
      </c>
      <c r="DO17" s="135"/>
      <c r="DP17" s="104">
        <f t="shared" ref="DP17" si="1">DP16/CR16-1</f>
        <v>-1.8585711751206047E-2</v>
      </c>
      <c r="DQ17" s="135"/>
      <c r="DR17" s="104">
        <f t="shared" ref="DR17" si="2">DR16/CT16-1</f>
        <v>-1.9488718188038656E-2</v>
      </c>
      <c r="DS17" s="135"/>
      <c r="DT17" s="104">
        <f t="shared" ref="DT17" si="3">DT16/CV16-1</f>
        <v>-2.0664122137404539E-2</v>
      </c>
      <c r="DU17" s="134"/>
      <c r="DV17" s="104">
        <f t="shared" ref="DV17" si="4">DV16/CX16-1</f>
        <v>-1.5296367112810683E-2</v>
      </c>
      <c r="DW17" s="105"/>
      <c r="DX17" s="135">
        <f t="shared" ref="DX17" si="5">DX16/CZ16-1</f>
        <v>-1.384248210023864E-2</v>
      </c>
      <c r="DY17" s="135"/>
      <c r="DZ17" s="104">
        <f t="shared" ref="DZ17" si="6">DZ16/DB16-1</f>
        <v>-5.7416267942582699E-3</v>
      </c>
      <c r="EA17" s="134"/>
      <c r="EB17" s="135">
        <f t="shared" ref="EB17" si="7">EB16/DD16-1</f>
        <v>2.8846153846153744E-3</v>
      </c>
      <c r="EC17" s="135"/>
      <c r="ED17" s="104">
        <f t="shared" ref="ED17" si="8">ED16/DF16-1</f>
        <v>1.7092502434274515E-2</v>
      </c>
      <c r="EE17" s="135"/>
      <c r="EF17" s="104">
        <f t="shared" ref="EF17" si="9">EF16/DH16-1</f>
        <v>1.9474196689386547E-2</v>
      </c>
      <c r="EG17" s="135"/>
      <c r="EH17" s="104">
        <f t="shared" ref="EH17" si="10">EH16/DJ16-1</f>
        <v>1.6185342906851918E-2</v>
      </c>
      <c r="EI17" s="135"/>
      <c r="EJ17" s="104">
        <f t="shared" ref="EJ17" si="11">EJ16/DL16-1</f>
        <v>2.4203494547307969E-2</v>
      </c>
      <c r="EK17" s="135"/>
      <c r="EL17" s="104">
        <f t="shared" ref="EL17" si="12">EL16/DN16-1</f>
        <v>2.4033173617871162E-2</v>
      </c>
      <c r="EM17" s="105"/>
    </row>
    <row r="18" spans="2:143" ht="15" customHeight="1" thickBot="1">
      <c r="B18" s="407" t="s">
        <v>56</v>
      </c>
      <c r="C18" s="408"/>
      <c r="D18" s="408"/>
      <c r="E18" s="409"/>
      <c r="F18" s="366">
        <v>1E-3</v>
      </c>
      <c r="G18" s="285"/>
      <c r="H18" s="285">
        <v>1E-3</v>
      </c>
      <c r="I18" s="292"/>
      <c r="J18" s="285">
        <v>3.0000000000000001E-3</v>
      </c>
      <c r="K18" s="292"/>
      <c r="L18" s="285">
        <v>5.0000000000000001E-3</v>
      </c>
      <c r="M18" s="292"/>
      <c r="N18" s="285">
        <v>2E-3</v>
      </c>
      <c r="O18" s="292"/>
      <c r="P18" s="285">
        <v>-1E-3</v>
      </c>
      <c r="Q18" s="292"/>
      <c r="R18" s="285">
        <v>1E-3</v>
      </c>
      <c r="S18" s="292"/>
      <c r="T18" s="285">
        <v>0</v>
      </c>
      <c r="U18" s="292"/>
      <c r="V18" s="285">
        <v>2E-3</v>
      </c>
      <c r="W18" s="292"/>
      <c r="X18" s="285">
        <v>1E-3</v>
      </c>
      <c r="Y18" s="292"/>
      <c r="Z18" s="435">
        <v>-1E-3</v>
      </c>
      <c r="AA18" s="292"/>
      <c r="AB18" s="285">
        <v>1E-3</v>
      </c>
      <c r="AC18" s="367"/>
      <c r="AD18" s="366">
        <v>3.0000000000000001E-3</v>
      </c>
      <c r="AE18" s="292"/>
      <c r="AF18" s="285">
        <v>3.0000000000000001E-3</v>
      </c>
      <c r="AG18" s="292"/>
      <c r="AH18" s="285">
        <v>-1E-3</v>
      </c>
      <c r="AI18" s="292"/>
      <c r="AJ18" s="285">
        <v>0</v>
      </c>
      <c r="AK18" s="292"/>
      <c r="AL18" s="285">
        <v>0</v>
      </c>
      <c r="AM18" s="292"/>
      <c r="AN18" s="285">
        <v>-2E-3</v>
      </c>
      <c r="AO18" s="286"/>
      <c r="AP18" s="285">
        <v>-2E-3</v>
      </c>
      <c r="AQ18" s="285"/>
      <c r="AR18" s="285">
        <v>-2E-3</v>
      </c>
      <c r="AS18" s="292"/>
      <c r="AT18" s="285">
        <v>3.0000000000000001E-3</v>
      </c>
      <c r="AU18" s="292"/>
      <c r="AV18" s="285">
        <v>3.0000000000000001E-3</v>
      </c>
      <c r="AW18" s="292"/>
      <c r="AX18" s="285">
        <v>-2E-3</v>
      </c>
      <c r="AY18" s="292"/>
      <c r="AZ18" s="285">
        <v>-2E-3</v>
      </c>
      <c r="BA18" s="292"/>
      <c r="BB18" s="301">
        <v>2E-3</v>
      </c>
      <c r="BC18" s="302"/>
      <c r="BD18" s="259">
        <v>2E-3</v>
      </c>
      <c r="BE18" s="194"/>
      <c r="BF18" s="196">
        <v>3.0000000000000001E-3</v>
      </c>
      <c r="BG18" s="263"/>
      <c r="BH18" s="472">
        <v>1E-3</v>
      </c>
      <c r="BI18" s="473"/>
      <c r="BJ18" s="196">
        <v>2E-3</v>
      </c>
      <c r="BK18" s="173"/>
      <c r="BL18" s="196">
        <v>0</v>
      </c>
      <c r="BM18" s="263"/>
      <c r="BN18" s="237">
        <v>2E-3</v>
      </c>
      <c r="BO18" s="238"/>
      <c r="BP18" s="237">
        <v>-1E-3</v>
      </c>
      <c r="BQ18" s="238"/>
      <c r="BR18" s="237">
        <v>1E-3</v>
      </c>
      <c r="BS18" s="238"/>
      <c r="BT18" s="237">
        <v>0</v>
      </c>
      <c r="BU18" s="238"/>
      <c r="BV18" s="196">
        <v>6.6350710900464627E-4</v>
      </c>
      <c r="BW18" s="483"/>
      <c r="BX18" s="196">
        <v>-4.0000000000000001E-3</v>
      </c>
      <c r="BY18" s="483"/>
      <c r="BZ18" s="196">
        <v>-4.0000000000000001E-3</v>
      </c>
      <c r="CA18" s="173"/>
      <c r="CB18" s="485">
        <v>-2.8653295128939771E-3</v>
      </c>
      <c r="CC18" s="483"/>
      <c r="CD18" s="196">
        <v>9.5785440613016526E-4</v>
      </c>
      <c r="CE18" s="263"/>
      <c r="CF18" s="196">
        <v>3.827751196172402E-3</v>
      </c>
      <c r="CG18" s="173"/>
      <c r="CH18" s="196">
        <v>2.8598665395613843E-3</v>
      </c>
      <c r="CI18" s="173"/>
      <c r="CJ18" s="196">
        <v>9.5057034220524805E-4</v>
      </c>
      <c r="CK18" s="173"/>
      <c r="CL18" s="196">
        <v>-3.3570750237416069E-3</v>
      </c>
      <c r="CM18" s="210"/>
      <c r="CN18" s="196">
        <v>2.2068387225873121E-3</v>
      </c>
      <c r="CO18" s="173"/>
      <c r="CP18" s="196">
        <v>-2.7543756732627545E-3</v>
      </c>
      <c r="CQ18" s="173"/>
      <c r="CR18" s="196">
        <v>-4.7479034859909675E-4</v>
      </c>
      <c r="CS18" s="210"/>
      <c r="CT18" s="196">
        <v>-5.2366208629273103E-4</v>
      </c>
      <c r="CU18" s="173"/>
      <c r="CV18" s="196">
        <v>1.5555854584259343E-4</v>
      </c>
      <c r="CW18" s="173"/>
      <c r="CX18" s="196">
        <v>-1.9083969465648609E-3</v>
      </c>
      <c r="CY18" s="197"/>
      <c r="CZ18" s="173">
        <v>1.4340344168259911E-3</v>
      </c>
      <c r="DA18" s="173"/>
      <c r="DB18" s="196">
        <v>-3.0000000000000001E-3</v>
      </c>
      <c r="DC18" s="210"/>
      <c r="DD18" s="106">
        <f>-0.004</f>
        <v>-4.0000000000000001E-3</v>
      </c>
      <c r="DE18" s="137"/>
      <c r="DF18" s="106">
        <v>-1.2999999999999999E-2</v>
      </c>
      <c r="DG18" s="136"/>
      <c r="DH18" s="106">
        <f>DH16/DF16-1</f>
        <v>0</v>
      </c>
      <c r="DI18" s="136"/>
      <c r="DJ18" s="106">
        <f>DJ16/DH16-1</f>
        <v>5.1528724440117468E-3</v>
      </c>
      <c r="DK18" s="137"/>
      <c r="DL18" s="106">
        <f>DL16/DJ16-1</f>
        <v>-4.0453670085596194E-3</v>
      </c>
      <c r="DM18" s="137"/>
      <c r="DN18" s="106">
        <f t="shared" ref="DN18" si="13">DN16/DL16-1</f>
        <v>1.6632364441360181E-4</v>
      </c>
      <c r="DO18" s="137"/>
      <c r="DP18" s="106">
        <f t="shared" ref="DP18" si="14">DP16/DN16-1</f>
        <v>5.9710956182468244E-4</v>
      </c>
      <c r="DQ18" s="137"/>
      <c r="DR18" s="106">
        <f t="shared" ref="DR18" si="15">DR16/DP16-1</f>
        <v>-1.4432875466152684E-3</v>
      </c>
      <c r="DS18" s="137"/>
      <c r="DT18" s="106">
        <f t="shared" ref="DT18" si="16">DT16/DR16-1</f>
        <v>-1.043394301821321E-3</v>
      </c>
      <c r="DU18" s="136"/>
      <c r="DV18" s="106">
        <f t="shared" ref="DV18" si="17">DV16/DT16-1</f>
        <v>3.5621584965663811E-3</v>
      </c>
      <c r="DW18" s="107"/>
      <c r="DX18" s="137">
        <f t="shared" ref="DX18" si="18">DX16/DV16-1</f>
        <v>2.9126213592232109E-3</v>
      </c>
      <c r="DY18" s="137"/>
      <c r="DZ18" s="106">
        <f t="shared" ref="DZ18" si="19">DZ16/DX16-1</f>
        <v>5.8083252662148865E-3</v>
      </c>
      <c r="EA18" s="136"/>
      <c r="EB18" s="137">
        <f t="shared" ref="EB18" si="20">EB16/DZ16-1</f>
        <v>3.8498556304138454E-3</v>
      </c>
      <c r="EC18" s="137"/>
      <c r="ED18" s="106">
        <f t="shared" ref="ED18" si="21">ED16/EB16-1</f>
        <v>1.4899328859059313E-3</v>
      </c>
      <c r="EE18" s="137"/>
      <c r="EF18" s="106">
        <f t="shared" ref="EF18" si="22">EF16/ED16-1</f>
        <v>2.3416692674578243E-3</v>
      </c>
      <c r="EG18" s="137"/>
      <c r="EH18" s="106">
        <f t="shared" ref="EH18" si="23">EH16/EF16-1</f>
        <v>1.9102196752627254E-3</v>
      </c>
      <c r="EI18" s="137"/>
      <c r="EJ18" s="106">
        <f t="shared" ref="EJ18" si="24">EJ16/EH16-1</f>
        <v>3.8131553860818457E-3</v>
      </c>
      <c r="EK18" s="137"/>
      <c r="EL18" s="106">
        <f t="shared" ref="EL18" si="25">EL16/EJ16-1</f>
        <v>0</v>
      </c>
      <c r="EM18" s="107"/>
    </row>
    <row r="19" spans="2:143" ht="15" customHeight="1">
      <c r="C19" s="48" t="s">
        <v>64</v>
      </c>
      <c r="D19" s="1" t="s">
        <v>65</v>
      </c>
      <c r="H19" s="9"/>
      <c r="I19" s="2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E19" s="8"/>
      <c r="AG19" s="13"/>
      <c r="AI19" s="8"/>
    </row>
    <row r="20" spans="2:143" ht="15" customHeight="1">
      <c r="C20" s="51" t="s">
        <v>4</v>
      </c>
      <c r="D20" s="1" t="s">
        <v>9</v>
      </c>
      <c r="I20" s="5"/>
      <c r="K20" s="5"/>
      <c r="M20" s="5"/>
      <c r="AA20" s="14"/>
      <c r="AF20" s="23"/>
      <c r="AI20" s="5"/>
      <c r="DC20" s="28"/>
    </row>
    <row r="21" spans="2:143" ht="15" customHeight="1">
      <c r="C21" s="2"/>
      <c r="D21" s="1"/>
      <c r="I21" s="5"/>
      <c r="K21" s="5"/>
      <c r="M21" s="5"/>
      <c r="AA21" s="14"/>
      <c r="AF21" s="23"/>
      <c r="AI21" s="5"/>
    </row>
    <row r="22" spans="2:143" ht="15" customHeight="1">
      <c r="AI22" s="5"/>
      <c r="BL22" s="24"/>
      <c r="BM22" s="24"/>
    </row>
    <row r="23" spans="2:143" ht="15" customHeight="1">
      <c r="B23" s="4" t="s">
        <v>111</v>
      </c>
      <c r="AQ23" s="16"/>
      <c r="AS23" s="16"/>
    </row>
    <row r="24" spans="2:143" ht="15" customHeight="1" thickBot="1">
      <c r="B24" s="4"/>
      <c r="AQ24" s="16"/>
      <c r="BG24" s="16"/>
      <c r="BS24" s="16"/>
      <c r="BY24" s="16"/>
      <c r="EC24" s="16" t="s">
        <v>11</v>
      </c>
    </row>
    <row r="25" spans="2:143" ht="15" customHeight="1" thickBot="1">
      <c r="B25" s="395"/>
      <c r="C25" s="396"/>
      <c r="D25" s="396"/>
      <c r="E25" s="397"/>
      <c r="F25" s="159">
        <v>42316</v>
      </c>
      <c r="G25" s="159"/>
      <c r="H25" s="159">
        <v>42347</v>
      </c>
      <c r="I25" s="208"/>
      <c r="J25" s="78">
        <v>42376</v>
      </c>
      <c r="K25" s="159"/>
      <c r="L25" s="78">
        <v>42408</v>
      </c>
      <c r="M25" s="159"/>
      <c r="N25" s="78">
        <v>42460</v>
      </c>
      <c r="O25" s="159"/>
      <c r="P25" s="159">
        <v>42461</v>
      </c>
      <c r="Q25" s="77"/>
      <c r="R25" s="159">
        <v>42492</v>
      </c>
      <c r="S25" s="159"/>
      <c r="T25" s="78">
        <v>42524</v>
      </c>
      <c r="U25" s="78"/>
      <c r="V25" s="78">
        <v>42555</v>
      </c>
      <c r="W25" s="78"/>
      <c r="X25" s="78">
        <v>42587</v>
      </c>
      <c r="Y25" s="78"/>
      <c r="Z25" s="78">
        <v>42619</v>
      </c>
      <c r="AA25" s="78"/>
      <c r="AB25" s="78">
        <v>42650</v>
      </c>
      <c r="AC25" s="78"/>
      <c r="AD25" s="78">
        <v>42682</v>
      </c>
      <c r="AE25" s="78"/>
      <c r="AF25" s="159">
        <v>42713</v>
      </c>
      <c r="AG25" s="86"/>
      <c r="AH25" s="122">
        <v>42745</v>
      </c>
      <c r="AI25" s="86"/>
      <c r="AJ25" s="159">
        <v>42777</v>
      </c>
      <c r="AK25" s="86"/>
      <c r="AL25" s="159">
        <v>42806</v>
      </c>
      <c r="AM25" s="86"/>
      <c r="AN25" s="159">
        <v>42838</v>
      </c>
      <c r="AO25" s="86"/>
      <c r="AP25" s="159">
        <v>42856</v>
      </c>
      <c r="AQ25" s="86"/>
      <c r="AR25" s="159">
        <v>42888</v>
      </c>
      <c r="AS25" s="78"/>
      <c r="AT25" s="78">
        <v>42919</v>
      </c>
      <c r="AU25" s="86"/>
      <c r="AV25" s="159">
        <v>42951</v>
      </c>
      <c r="AW25" s="86"/>
      <c r="AX25" s="159">
        <v>42983</v>
      </c>
      <c r="AY25" s="86"/>
      <c r="AZ25" s="159">
        <v>43013</v>
      </c>
      <c r="BA25" s="86"/>
      <c r="BB25" s="159">
        <v>43046</v>
      </c>
      <c r="BC25" s="78"/>
      <c r="BD25" s="159">
        <v>43077</v>
      </c>
      <c r="BE25" s="101"/>
      <c r="BF25" s="122">
        <v>43114</v>
      </c>
      <c r="BG25" s="86"/>
      <c r="BH25" s="159">
        <v>43146</v>
      </c>
      <c r="BI25" s="86"/>
      <c r="BJ25" s="159">
        <v>43168</v>
      </c>
      <c r="BK25" s="78"/>
      <c r="BL25" s="78">
        <v>43200</v>
      </c>
      <c r="BM25" s="86"/>
      <c r="BN25" s="159">
        <v>43231</v>
      </c>
      <c r="BO25" s="86"/>
      <c r="BP25" s="159">
        <v>43263</v>
      </c>
      <c r="BQ25" s="86"/>
      <c r="BR25" s="159">
        <v>43294</v>
      </c>
      <c r="BS25" s="86"/>
      <c r="BT25" s="159">
        <v>43326</v>
      </c>
      <c r="BU25" s="86"/>
      <c r="BV25" s="159">
        <v>43327</v>
      </c>
      <c r="BW25" s="86"/>
      <c r="BX25" s="159">
        <v>43387</v>
      </c>
      <c r="BY25" s="86"/>
      <c r="BZ25" s="159">
        <v>43419</v>
      </c>
      <c r="CA25" s="86"/>
      <c r="CB25" s="159">
        <v>43452</v>
      </c>
      <c r="CC25" s="86"/>
      <c r="CD25" s="122">
        <v>43466</v>
      </c>
      <c r="CE25" s="86"/>
      <c r="CF25" s="159">
        <v>43498</v>
      </c>
      <c r="CG25" s="86"/>
      <c r="CH25" s="159">
        <v>43527</v>
      </c>
      <c r="CI25" s="86"/>
      <c r="CJ25" s="159">
        <v>43559</v>
      </c>
      <c r="CK25" s="86"/>
      <c r="CL25" s="159">
        <v>43590</v>
      </c>
      <c r="CM25" s="86"/>
      <c r="CN25" s="159">
        <v>43622</v>
      </c>
      <c r="CO25" s="78"/>
      <c r="CP25" s="78">
        <v>43653</v>
      </c>
      <c r="CQ25" s="86"/>
      <c r="CR25" s="159">
        <v>43685</v>
      </c>
      <c r="CS25" s="86"/>
      <c r="CT25" s="159">
        <v>43717</v>
      </c>
      <c r="CU25" s="78"/>
      <c r="CV25" s="159">
        <v>43748</v>
      </c>
      <c r="CW25" s="78"/>
      <c r="CX25" s="159">
        <v>43780</v>
      </c>
      <c r="CY25" s="78"/>
      <c r="CZ25" s="159">
        <v>43811</v>
      </c>
      <c r="DA25" s="86"/>
      <c r="DB25" s="122">
        <v>43831</v>
      </c>
      <c r="DC25" s="86"/>
      <c r="DD25" s="159">
        <v>43863</v>
      </c>
      <c r="DE25" s="78"/>
      <c r="DF25" s="78">
        <v>43893</v>
      </c>
      <c r="DG25" s="86"/>
      <c r="DH25" s="159">
        <v>43925</v>
      </c>
      <c r="DI25" s="78"/>
      <c r="DJ25" s="78">
        <v>43956</v>
      </c>
      <c r="DK25" s="86"/>
      <c r="DL25" s="159">
        <v>43988</v>
      </c>
      <c r="DM25" s="78"/>
      <c r="DN25" s="159">
        <v>44019</v>
      </c>
      <c r="DO25" s="86"/>
      <c r="DP25" s="159">
        <v>44051</v>
      </c>
      <c r="DQ25" s="86"/>
      <c r="DR25" s="159">
        <v>44083</v>
      </c>
      <c r="DS25" s="86"/>
      <c r="DT25" s="159">
        <v>44114</v>
      </c>
      <c r="DU25" s="86"/>
      <c r="DV25" s="159">
        <v>44146</v>
      </c>
      <c r="DW25" s="86"/>
      <c r="DX25" s="159">
        <v>44177</v>
      </c>
      <c r="DY25" s="86"/>
      <c r="DZ25" s="122">
        <v>44209</v>
      </c>
      <c r="EA25" s="86"/>
      <c r="EB25" s="159">
        <v>44228</v>
      </c>
      <c r="EC25" s="101"/>
    </row>
    <row r="26" spans="2:143" ht="15" customHeight="1" thickTop="1">
      <c r="B26" s="413" t="s">
        <v>10</v>
      </c>
      <c r="C26" s="414"/>
      <c r="D26" s="414"/>
      <c r="E26" s="415"/>
      <c r="F26" s="376">
        <v>303.41000000000003</v>
      </c>
      <c r="G26" s="376"/>
      <c r="H26" s="376">
        <v>303.5</v>
      </c>
      <c r="I26" s="436"/>
      <c r="J26" s="375">
        <v>304.12</v>
      </c>
      <c r="K26" s="376"/>
      <c r="L26" s="375">
        <v>305.39</v>
      </c>
      <c r="M26" s="376"/>
      <c r="N26" s="375">
        <v>306.79000000000002</v>
      </c>
      <c r="O26" s="376"/>
      <c r="P26" s="441">
        <v>307.23</v>
      </c>
      <c r="Q26" s="442"/>
      <c r="R26" s="441">
        <v>307.20999999999998</v>
      </c>
      <c r="S26" s="441"/>
      <c r="T26" s="169">
        <v>307.10000000000002</v>
      </c>
      <c r="U26" s="170"/>
      <c r="V26" s="169">
        <v>309.58</v>
      </c>
      <c r="W26" s="170"/>
      <c r="X26" s="169">
        <v>309.41000000000003</v>
      </c>
      <c r="Y26" s="170"/>
      <c r="Z26" s="169">
        <v>308.91000000000003</v>
      </c>
      <c r="AA26" s="170"/>
      <c r="AB26" s="169">
        <v>308.33999999999997</v>
      </c>
      <c r="AC26" s="170"/>
      <c r="AD26" s="169">
        <v>307.95999999999998</v>
      </c>
      <c r="AE26" s="170"/>
      <c r="AF26" s="169">
        <v>307.99</v>
      </c>
      <c r="AG26" s="171"/>
      <c r="AH26" s="123">
        <v>308.45999999999998</v>
      </c>
      <c r="AI26" s="171"/>
      <c r="AJ26" s="169">
        <v>307.5</v>
      </c>
      <c r="AK26" s="171"/>
      <c r="AL26" s="169">
        <v>306.95999999999998</v>
      </c>
      <c r="AM26" s="171"/>
      <c r="AN26" s="169">
        <v>307.79000000000002</v>
      </c>
      <c r="AO26" s="171"/>
      <c r="AP26" s="169">
        <v>306.19</v>
      </c>
      <c r="AQ26" s="171"/>
      <c r="AR26" s="169">
        <v>305.16000000000003</v>
      </c>
      <c r="AS26" s="170"/>
      <c r="AT26" s="171">
        <v>302.17</v>
      </c>
      <c r="AU26" s="171"/>
      <c r="AV26" s="169">
        <v>303.45</v>
      </c>
      <c r="AW26" s="171"/>
      <c r="AX26" s="169">
        <v>303.02999999999997</v>
      </c>
      <c r="AY26" s="170"/>
      <c r="AZ26" s="169">
        <v>301.92</v>
      </c>
      <c r="BA26" s="171"/>
      <c r="BB26" s="169">
        <v>302.13</v>
      </c>
      <c r="BC26" s="170"/>
      <c r="BD26" s="169">
        <v>302.7</v>
      </c>
      <c r="BE26" s="124"/>
      <c r="BF26" s="123">
        <v>303.24</v>
      </c>
      <c r="BG26" s="171"/>
      <c r="BH26" s="169">
        <v>302.64999999999998</v>
      </c>
      <c r="BI26" s="171"/>
      <c r="BJ26" s="169">
        <v>303.20999999999998</v>
      </c>
      <c r="BK26" s="170"/>
      <c r="BL26" s="171">
        <v>304.87</v>
      </c>
      <c r="BM26" s="171"/>
      <c r="BN26" s="169">
        <v>302.64999999999998</v>
      </c>
      <c r="BO26" s="171"/>
      <c r="BP26" s="169">
        <v>303.11</v>
      </c>
      <c r="BQ26" s="171"/>
      <c r="BR26" s="169">
        <v>304.13</v>
      </c>
      <c r="BS26" s="171"/>
      <c r="BT26" s="169">
        <v>304.75</v>
      </c>
      <c r="BU26" s="171"/>
      <c r="BV26" s="169">
        <v>305.01</v>
      </c>
      <c r="BW26" s="171"/>
      <c r="BX26" s="169">
        <v>305.45999999999998</v>
      </c>
      <c r="BY26" s="171"/>
      <c r="BZ26" s="169">
        <v>304.27</v>
      </c>
      <c r="CA26" s="171"/>
      <c r="CB26" s="169">
        <v>305.68</v>
      </c>
      <c r="CC26" s="171"/>
      <c r="CD26" s="123">
        <v>306.08</v>
      </c>
      <c r="CE26" s="171"/>
      <c r="CF26" s="169">
        <v>304.58999999999997</v>
      </c>
      <c r="CG26" s="171"/>
      <c r="CH26" s="169">
        <v>304.61</v>
      </c>
      <c r="CI26" s="171"/>
      <c r="CJ26" s="169">
        <v>306.76</v>
      </c>
      <c r="CK26" s="171"/>
      <c r="CL26" s="169">
        <v>308.20999999999998</v>
      </c>
      <c r="CM26" s="171"/>
      <c r="CN26" s="169">
        <v>308.99</v>
      </c>
      <c r="CO26" s="170"/>
      <c r="CP26" s="171">
        <v>310.38</v>
      </c>
      <c r="CQ26" s="171"/>
      <c r="CR26" s="169">
        <v>308.25</v>
      </c>
      <c r="CS26" s="171"/>
      <c r="CT26" s="169">
        <v>310.04000000000002</v>
      </c>
      <c r="CU26" s="170"/>
      <c r="CV26" s="169">
        <v>310.06</v>
      </c>
      <c r="CW26" s="170"/>
      <c r="CX26" s="169">
        <v>306.42</v>
      </c>
      <c r="CY26" s="170"/>
      <c r="CZ26" s="169">
        <v>306.68</v>
      </c>
      <c r="DA26" s="171"/>
      <c r="DB26" s="123">
        <v>305.93</v>
      </c>
      <c r="DC26" s="171"/>
      <c r="DD26" s="169">
        <v>303.97000000000003</v>
      </c>
      <c r="DE26" s="170"/>
      <c r="DF26" s="171">
        <v>302.77</v>
      </c>
      <c r="DG26" s="171"/>
      <c r="DH26" s="169">
        <v>302.52</v>
      </c>
      <c r="DI26" s="170"/>
      <c r="DJ26" s="171">
        <v>307.11</v>
      </c>
      <c r="DK26" s="171"/>
      <c r="DL26" s="169">
        <v>308.75</v>
      </c>
      <c r="DM26" s="170"/>
      <c r="DN26" s="169">
        <v>309.83</v>
      </c>
      <c r="DO26" s="171"/>
      <c r="DP26" s="169">
        <v>309.36</v>
      </c>
      <c r="DQ26" s="171"/>
      <c r="DR26" s="169">
        <v>310.24</v>
      </c>
      <c r="DS26" s="171"/>
      <c r="DT26" s="169">
        <v>310.44</v>
      </c>
      <c r="DU26" s="171"/>
      <c r="DV26" s="169">
        <v>311.04000000000002</v>
      </c>
      <c r="DW26" s="171"/>
      <c r="DX26" s="169">
        <v>312.41000000000003</v>
      </c>
      <c r="DY26" s="171"/>
      <c r="DZ26" s="123">
        <v>313.75</v>
      </c>
      <c r="EA26" s="171"/>
      <c r="EB26" s="169">
        <v>312.19</v>
      </c>
      <c r="EC26" s="124"/>
    </row>
    <row r="27" spans="2:143" ht="15" customHeight="1">
      <c r="B27" s="401" t="s">
        <v>55</v>
      </c>
      <c r="C27" s="402"/>
      <c r="D27" s="402"/>
      <c r="E27" s="403"/>
      <c r="F27" s="258" t="s">
        <v>53</v>
      </c>
      <c r="G27" s="258"/>
      <c r="H27" s="258" t="s">
        <v>53</v>
      </c>
      <c r="I27" s="369"/>
      <c r="J27" s="134">
        <v>1.6E-2</v>
      </c>
      <c r="K27" s="258"/>
      <c r="L27" s="134">
        <v>0.02</v>
      </c>
      <c r="M27" s="258"/>
      <c r="N27" s="134">
        <v>2.4E-2</v>
      </c>
      <c r="O27" s="258"/>
      <c r="P27" s="258">
        <v>2.7009861273608715E-2</v>
      </c>
      <c r="Q27" s="104"/>
      <c r="R27" s="258">
        <v>2.3044390422591432E-2</v>
      </c>
      <c r="S27" s="258"/>
      <c r="T27" s="104">
        <v>2.4E-2</v>
      </c>
      <c r="U27" s="134"/>
      <c r="V27" s="104">
        <v>2.5000000000000001E-2</v>
      </c>
      <c r="W27" s="134"/>
      <c r="X27" s="104">
        <v>2.1999999999999999E-2</v>
      </c>
      <c r="Y27" s="134"/>
      <c r="Z27" s="104">
        <v>1.7999999999999999E-2</v>
      </c>
      <c r="AA27" s="134"/>
      <c r="AB27" s="104">
        <v>1.7999999999999999E-2</v>
      </c>
      <c r="AC27" s="134"/>
      <c r="AD27" s="104">
        <v>1.4999999999999999E-2</v>
      </c>
      <c r="AE27" s="134"/>
      <c r="AF27" s="104">
        <v>1.4999999999999999E-2</v>
      </c>
      <c r="AG27" s="135"/>
      <c r="AH27" s="125">
        <v>1.4E-2</v>
      </c>
      <c r="AI27" s="135"/>
      <c r="AJ27" s="104">
        <v>7.0000000000000001E-3</v>
      </c>
      <c r="AK27" s="135"/>
      <c r="AL27" s="104">
        <v>1E-3</v>
      </c>
      <c r="AM27" s="135"/>
      <c r="AN27" s="104">
        <v>2E-3</v>
      </c>
      <c r="AO27" s="135"/>
      <c r="AP27" s="104">
        <v>-3.0000000000000001E-3</v>
      </c>
      <c r="AQ27" s="135"/>
      <c r="AR27" s="104">
        <v>-6.0000000000000001E-3</v>
      </c>
      <c r="AS27" s="134"/>
      <c r="AT27" s="135">
        <v>-2.4E-2</v>
      </c>
      <c r="AU27" s="135"/>
      <c r="AV27" s="104">
        <v>-1.9E-2</v>
      </c>
      <c r="AW27" s="135"/>
      <c r="AX27" s="104">
        <v>-1.9E-2</v>
      </c>
      <c r="AY27" s="134"/>
      <c r="AZ27" s="104">
        <v>-2.1000000000000001E-2</v>
      </c>
      <c r="BA27" s="135"/>
      <c r="BB27" s="104">
        <v>-1.9E-2</v>
      </c>
      <c r="BC27" s="134"/>
      <c r="BD27" s="104">
        <v>-1.7000000000000001E-2</v>
      </c>
      <c r="BE27" s="105"/>
      <c r="BF27" s="125">
        <v>-1.7000000000000001E-2</v>
      </c>
      <c r="BG27" s="135"/>
      <c r="BH27" s="104">
        <v>-1.6E-2</v>
      </c>
      <c r="BI27" s="135"/>
      <c r="BJ27" s="104">
        <v>-1.2E-2</v>
      </c>
      <c r="BK27" s="134"/>
      <c r="BL27" s="135">
        <v>-9.4869878813477193E-3</v>
      </c>
      <c r="BM27" s="135"/>
      <c r="BN27" s="104">
        <v>-1.2E-2</v>
      </c>
      <c r="BO27" s="135"/>
      <c r="BP27" s="104">
        <v>-7.0000000000000001E-3</v>
      </c>
      <c r="BQ27" s="135"/>
      <c r="BR27" s="104">
        <v>6.0000000000000001E-3</v>
      </c>
      <c r="BS27" s="135"/>
      <c r="BT27" s="104">
        <v>4.0000000000000001E-3</v>
      </c>
      <c r="BU27" s="135"/>
      <c r="BV27" s="104">
        <v>6.5340065340064868E-3</v>
      </c>
      <c r="BW27" s="135"/>
      <c r="BX27" s="104">
        <v>1.1724960254371863E-2</v>
      </c>
      <c r="BY27" s="135"/>
      <c r="BZ27" s="104">
        <v>7.0000000000000001E-3</v>
      </c>
      <c r="CA27" s="135"/>
      <c r="CB27" s="104">
        <v>9.844730756524589E-3</v>
      </c>
      <c r="CC27" s="135"/>
      <c r="CD27" s="125">
        <v>9.365519060809735E-3</v>
      </c>
      <c r="CE27" s="135"/>
      <c r="CF27" s="104">
        <v>6.4100446059804916E-3</v>
      </c>
      <c r="CG27" s="135"/>
      <c r="CH27" s="104">
        <v>4.6172619636557499E-3</v>
      </c>
      <c r="CI27" s="135"/>
      <c r="CJ27" s="104">
        <v>6.1993636632007298E-3</v>
      </c>
      <c r="CK27" s="135"/>
      <c r="CL27" s="104">
        <v>1.8371055674871961E-2</v>
      </c>
      <c r="CM27" s="135"/>
      <c r="CN27" s="104">
        <v>1.939889808980233E-2</v>
      </c>
      <c r="CO27" s="134"/>
      <c r="CP27" s="135">
        <v>2.0550422516687039E-2</v>
      </c>
      <c r="CQ27" s="135"/>
      <c r="CR27" s="104">
        <v>1.1484823625922846E-2</v>
      </c>
      <c r="CS27" s="135"/>
      <c r="CT27" s="104">
        <v>1.6491262581554755E-2</v>
      </c>
      <c r="CU27" s="134"/>
      <c r="CV27" s="104">
        <v>1.5059254894257856E-2</v>
      </c>
      <c r="CW27" s="134"/>
      <c r="CX27" s="104">
        <f>CX26/BZ26-1</f>
        <v>7.0660926151115966E-3</v>
      </c>
      <c r="CY27" s="134"/>
      <c r="CZ27" s="104">
        <f>CZ26/CB26-1</f>
        <v>3.2713949227951566E-3</v>
      </c>
      <c r="DA27" s="135"/>
      <c r="DB27" s="125">
        <f>DB26/CD26-1</f>
        <v>-4.9006795608985687E-4</v>
      </c>
      <c r="DC27" s="135"/>
      <c r="DD27" s="104">
        <f t="shared" ref="DD27" si="26">DD26/CF26-1</f>
        <v>-2.0355231622835035E-3</v>
      </c>
      <c r="DE27" s="134"/>
      <c r="DF27" s="135">
        <f t="shared" ref="DF27" si="27">DF26/CH26-1</f>
        <v>-6.0405108171105448E-3</v>
      </c>
      <c r="DG27" s="135"/>
      <c r="DH27" s="104">
        <f t="shared" ref="DH27" si="28">DH26/CJ26-1</f>
        <v>-1.3821880297300804E-2</v>
      </c>
      <c r="DI27" s="134"/>
      <c r="DJ27" s="135">
        <f t="shared" ref="DJ27" si="29">DJ26/CL26-1</f>
        <v>-3.5689951656336927E-3</v>
      </c>
      <c r="DK27" s="135"/>
      <c r="DL27" s="104">
        <f t="shared" ref="DL27" si="30">DL26/CN26-1</f>
        <v>-7.7672416583063342E-4</v>
      </c>
      <c r="DM27" s="134"/>
      <c r="DN27" s="104">
        <f t="shared" ref="DN27" si="31">DN26/CP26-1</f>
        <v>-1.7720213931310402E-3</v>
      </c>
      <c r="DO27" s="135"/>
      <c r="DP27" s="104">
        <f t="shared" ref="DP27" si="32">DP26/CR26-1</f>
        <v>3.6009732360098301E-3</v>
      </c>
      <c r="DQ27" s="135"/>
      <c r="DR27" s="104">
        <f t="shared" ref="DR27" si="33">DR26/CT26-1</f>
        <v>6.4507805444447008E-4</v>
      </c>
      <c r="DS27" s="135"/>
      <c r="DT27" s="104">
        <f t="shared" ref="DT27" si="34">DT26/CV26-1</f>
        <v>1.2255692446623279E-3</v>
      </c>
      <c r="DU27" s="135"/>
      <c r="DV27" s="104">
        <f t="shared" ref="DV27" si="35">DV26/CX26-1</f>
        <v>1.5077344820834115E-2</v>
      </c>
      <c r="DW27" s="135"/>
      <c r="DX27" s="104">
        <f t="shared" ref="DX27" si="36">DX26/CZ26-1</f>
        <v>1.8683970262162619E-2</v>
      </c>
      <c r="DY27" s="135"/>
      <c r="DZ27" s="125">
        <v>-1.7720213931310402E-3</v>
      </c>
      <c r="EA27" s="135"/>
      <c r="EB27" s="104">
        <f>EB26/DD26-1</f>
        <v>2.7042142316675788E-2</v>
      </c>
      <c r="EC27" s="105"/>
      <c r="EE27" s="5"/>
    </row>
    <row r="28" spans="2:143" ht="15" customHeight="1" thickBot="1">
      <c r="B28" s="407" t="s">
        <v>56</v>
      </c>
      <c r="C28" s="408"/>
      <c r="D28" s="408"/>
      <c r="E28" s="409"/>
      <c r="F28" s="106">
        <v>2E-3</v>
      </c>
      <c r="G28" s="136"/>
      <c r="H28" s="106">
        <v>0</v>
      </c>
      <c r="I28" s="429"/>
      <c r="J28" s="137">
        <v>2E-3</v>
      </c>
      <c r="K28" s="136"/>
      <c r="L28" s="137">
        <v>4.0000000000000001E-3</v>
      </c>
      <c r="M28" s="136"/>
      <c r="N28" s="137">
        <v>5.0000000000000001E-3</v>
      </c>
      <c r="O28" s="136"/>
      <c r="P28" s="106">
        <v>1.4342058085334841E-3</v>
      </c>
      <c r="Q28" s="137"/>
      <c r="R28" s="106">
        <v>-6.5097809458847244E-5</v>
      </c>
      <c r="S28" s="136"/>
      <c r="T28" s="106">
        <v>-4.0000000000000002E-4</v>
      </c>
      <c r="U28" s="136"/>
      <c r="V28" s="106">
        <v>8.0000000000000002E-3</v>
      </c>
      <c r="W28" s="136"/>
      <c r="X28" s="106">
        <v>-1E-3</v>
      </c>
      <c r="Y28" s="136"/>
      <c r="Z28" s="106">
        <v>-1.6000000000000001E-3</v>
      </c>
      <c r="AA28" s="136"/>
      <c r="AB28" s="106">
        <v>-2E-3</v>
      </c>
      <c r="AC28" s="136"/>
      <c r="AD28" s="106">
        <v>-1E-3</v>
      </c>
      <c r="AE28" s="136"/>
      <c r="AF28" s="106">
        <v>0</v>
      </c>
      <c r="AG28" s="137"/>
      <c r="AH28" s="317">
        <v>1.5E-3</v>
      </c>
      <c r="AI28" s="137"/>
      <c r="AJ28" s="106">
        <v>-3.0999999999999999E-3</v>
      </c>
      <c r="AK28" s="137"/>
      <c r="AL28" s="106">
        <v>-2E-3</v>
      </c>
      <c r="AM28" s="137"/>
      <c r="AN28" s="106">
        <v>3.0000000000000001E-3</v>
      </c>
      <c r="AO28" s="137"/>
      <c r="AP28" s="106">
        <v>-5.1999999999999998E-3</v>
      </c>
      <c r="AQ28" s="137"/>
      <c r="AR28" s="193">
        <v>-3.0000000000000001E-3</v>
      </c>
      <c r="AS28" s="265"/>
      <c r="AT28" s="194">
        <v>-1E-3</v>
      </c>
      <c r="AU28" s="194"/>
      <c r="AV28" s="193">
        <v>4.0000000000000001E-3</v>
      </c>
      <c r="AW28" s="194"/>
      <c r="AX28" s="106">
        <v>-1E-3</v>
      </c>
      <c r="AY28" s="136"/>
      <c r="AZ28" s="106">
        <v>-4.0000000000000001E-3</v>
      </c>
      <c r="BA28" s="137"/>
      <c r="BB28" s="193">
        <v>1E-3</v>
      </c>
      <c r="BC28" s="265"/>
      <c r="BD28" s="193">
        <v>2E-3</v>
      </c>
      <c r="BE28" s="275"/>
      <c r="BF28" s="259">
        <v>2E-3</v>
      </c>
      <c r="BG28" s="194"/>
      <c r="BH28" s="193">
        <v>-2E-3</v>
      </c>
      <c r="BI28" s="194"/>
      <c r="BJ28" s="193">
        <v>1.9E-3</v>
      </c>
      <c r="BK28" s="265"/>
      <c r="BL28" s="194">
        <v>5.4747534711916401E-3</v>
      </c>
      <c r="BM28" s="194"/>
      <c r="BN28" s="193">
        <v>-7.0000000000000001E-3</v>
      </c>
      <c r="BO28" s="194"/>
      <c r="BP28" s="193">
        <v>2E-3</v>
      </c>
      <c r="BQ28" s="194"/>
      <c r="BR28" s="193">
        <v>3.0000000000000001E-3</v>
      </c>
      <c r="BS28" s="194"/>
      <c r="BT28" s="193">
        <v>2E-3</v>
      </c>
      <c r="BU28" s="194"/>
      <c r="BV28" s="193">
        <v>8.5315832649701662E-4</v>
      </c>
      <c r="BW28" s="194"/>
      <c r="BX28" s="203">
        <v>1.4753614635585333E-3</v>
      </c>
      <c r="BY28" s="172"/>
      <c r="BZ28" s="203">
        <v>-4.0000000000000001E-3</v>
      </c>
      <c r="CA28" s="172"/>
      <c r="CB28" s="203">
        <v>4.6340421336314996E-3</v>
      </c>
      <c r="CC28" s="172"/>
      <c r="CD28" s="126">
        <v>1.308557969117885E-3</v>
      </c>
      <c r="CE28" s="172"/>
      <c r="CF28" s="203">
        <v>-4.8680083638265037E-3</v>
      </c>
      <c r="CG28" s="172"/>
      <c r="CH28" s="203">
        <v>6.5662037493252612E-5</v>
      </c>
      <c r="CI28" s="172"/>
      <c r="CJ28" s="203">
        <v>7.0582055743408922E-3</v>
      </c>
      <c r="CK28" s="172"/>
      <c r="CL28" s="203">
        <v>4.726822271482467E-3</v>
      </c>
      <c r="CM28" s="172"/>
      <c r="CN28" s="203">
        <v>2.5307420265403557E-3</v>
      </c>
      <c r="CO28" s="204"/>
      <c r="CP28" s="172">
        <v>4.498527460435664E-3</v>
      </c>
      <c r="CQ28" s="172"/>
      <c r="CR28" s="203">
        <v>-6.8625555770346347E-3</v>
      </c>
      <c r="CS28" s="172"/>
      <c r="CT28" s="203">
        <v>5.8069748580698022E-3</v>
      </c>
      <c r="CU28" s="204"/>
      <c r="CV28" s="203">
        <v>6.4507805444424804E-5</v>
      </c>
      <c r="CW28" s="204"/>
      <c r="CX28" s="203">
        <f>CX26/CV26-1</f>
        <v>-1.1739663290975866E-2</v>
      </c>
      <c r="CY28" s="204"/>
      <c r="CZ28" s="203">
        <f>CZ26/CX26-1</f>
        <v>8.485085829905703E-4</v>
      </c>
      <c r="DA28" s="172"/>
      <c r="DB28" s="126">
        <f>DB26/CZ26-1</f>
        <v>-2.4455458458327861E-3</v>
      </c>
      <c r="DC28" s="172"/>
      <c r="DD28" s="203">
        <f t="shared" ref="DD28" si="37">DD26/DB26-1</f>
        <v>-6.4066943418428224E-3</v>
      </c>
      <c r="DE28" s="204"/>
      <c r="DF28" s="172">
        <f t="shared" ref="DF28" si="38">DF26/DD26-1</f>
        <v>-3.9477580024346315E-3</v>
      </c>
      <c r="DG28" s="172"/>
      <c r="DH28" s="203">
        <f t="shared" ref="DH28" si="39">DH26/DF26-1</f>
        <v>-8.2570928427516677E-4</v>
      </c>
      <c r="DI28" s="204"/>
      <c r="DJ28" s="172">
        <f t="shared" ref="DJ28" si="40">DJ26/DH26-1</f>
        <v>1.5172550575168753E-2</v>
      </c>
      <c r="DK28" s="172"/>
      <c r="DL28" s="203">
        <f t="shared" ref="DL28" si="41">DL26/DJ26-1</f>
        <v>5.3401061508904224E-3</v>
      </c>
      <c r="DM28" s="204"/>
      <c r="DN28" s="203">
        <f t="shared" ref="DN28" si="42">DN26/DL26-1</f>
        <v>3.4979757085020768E-3</v>
      </c>
      <c r="DO28" s="172"/>
      <c r="DP28" s="203">
        <f t="shared" ref="DP28" si="43">DP26/DN26-1</f>
        <v>-1.5169609140495144E-3</v>
      </c>
      <c r="DQ28" s="172"/>
      <c r="DR28" s="203">
        <f t="shared" ref="DR28" si="44">DR26/DP26-1</f>
        <v>2.8445823635894207E-3</v>
      </c>
      <c r="DS28" s="172"/>
      <c r="DT28" s="203">
        <f t="shared" ref="DT28" si="45">DT26/DR26-1</f>
        <v>6.4466219700864968E-4</v>
      </c>
      <c r="DU28" s="172"/>
      <c r="DV28" s="203">
        <f t="shared" ref="DV28" si="46">DV26/DT26-1</f>
        <v>1.9327406262079627E-3</v>
      </c>
      <c r="DW28" s="172"/>
      <c r="DX28" s="203">
        <f t="shared" ref="DX28" si="47">DX26/DV26-1</f>
        <v>4.404578189300512E-3</v>
      </c>
      <c r="DY28" s="172"/>
      <c r="DZ28" s="126">
        <v>3.4979757085020768E-3</v>
      </c>
      <c r="EA28" s="172"/>
      <c r="EB28" s="203">
        <f>EB26/DX26-1</f>
        <v>-7.0420281040950439E-4</v>
      </c>
      <c r="EC28" s="127"/>
    </row>
    <row r="29" spans="2:143" ht="15" customHeight="1" thickTop="1" thickBot="1">
      <c r="B29" s="382" t="s">
        <v>63</v>
      </c>
      <c r="C29" s="382"/>
      <c r="D29" s="2" t="s">
        <v>62</v>
      </c>
      <c r="AB29" s="444"/>
      <c r="AC29" s="444"/>
      <c r="BF29" s="128">
        <f>BF26-BD26</f>
        <v>0.54000000000002046</v>
      </c>
      <c r="BG29" s="120"/>
      <c r="BH29" s="120">
        <f t="shared" ref="BH29" si="48">BH26-BF26</f>
        <v>-0.59000000000003183</v>
      </c>
      <c r="BI29" s="120"/>
      <c r="BJ29" s="120">
        <f t="shared" ref="BJ29" si="49">BJ26-BH26</f>
        <v>0.56000000000000227</v>
      </c>
      <c r="BK29" s="120"/>
      <c r="BL29" s="120">
        <f t="shared" ref="BL29" si="50">BL26-BJ26</f>
        <v>1.660000000000025</v>
      </c>
      <c r="BM29" s="120"/>
      <c r="BN29" s="120">
        <f t="shared" ref="BN29" si="51">BN26-BL26</f>
        <v>-2.2200000000000273</v>
      </c>
      <c r="BO29" s="120"/>
      <c r="BP29" s="120">
        <f t="shared" ref="BP29" si="52">BP26-BN26</f>
        <v>0.46000000000003638</v>
      </c>
      <c r="BQ29" s="120"/>
      <c r="BR29" s="120">
        <f t="shared" ref="BR29" si="53">BR26-BP26</f>
        <v>1.0199999999999818</v>
      </c>
      <c r="BS29" s="120"/>
      <c r="BT29" s="120">
        <f>BT26-BR26</f>
        <v>0.62000000000000455</v>
      </c>
      <c r="BU29" s="121"/>
      <c r="BV29" s="120">
        <f>BV26-BT26</f>
        <v>0.25999999999999091</v>
      </c>
      <c r="BW29" s="121"/>
      <c r="BX29" s="120">
        <f>BX26-BV26</f>
        <v>0.44999999999998863</v>
      </c>
      <c r="BY29" s="121"/>
      <c r="BZ29" s="120">
        <f>BZ26-BX26</f>
        <v>-1.1899999999999977</v>
      </c>
      <c r="CA29" s="121"/>
      <c r="CB29" s="120">
        <f>CB26-BZ26</f>
        <v>1.410000000000025</v>
      </c>
      <c r="CC29" s="121"/>
      <c r="CD29" s="128">
        <f>CD26-CB26</f>
        <v>0.39999999999997726</v>
      </c>
      <c r="CE29" s="121"/>
      <c r="CF29" s="120">
        <f>CF26-CD26</f>
        <v>-1.4900000000000091</v>
      </c>
      <c r="CG29" s="121"/>
      <c r="CH29" s="120">
        <f>CH26-CF26</f>
        <v>2.0000000000038654E-2</v>
      </c>
      <c r="CI29" s="121"/>
      <c r="CJ29" s="120">
        <f>CJ26-CH26</f>
        <v>2.1499999999999773</v>
      </c>
      <c r="CK29" s="121"/>
      <c r="CL29" s="120">
        <f>CL26-CJ26</f>
        <v>1.4499999999999886</v>
      </c>
      <c r="CM29" s="121"/>
      <c r="CN29" s="120">
        <f>CN26-CL26</f>
        <v>0.78000000000002956</v>
      </c>
      <c r="CO29" s="120"/>
      <c r="CP29" s="168">
        <f>CP26-CN26</f>
        <v>1.3899999999999864</v>
      </c>
      <c r="CQ29" s="121"/>
      <c r="CR29" s="120">
        <f>CR26-CP26</f>
        <v>-2.1299999999999955</v>
      </c>
      <c r="CS29" s="121"/>
      <c r="CT29" s="120">
        <f>CT26-CR26</f>
        <v>1.7900000000000205</v>
      </c>
      <c r="CU29" s="120"/>
      <c r="CV29" s="120">
        <f>CV26-CT26</f>
        <v>1.999999999998181E-2</v>
      </c>
      <c r="CW29" s="120"/>
      <c r="CX29" s="120">
        <f>CX26-CV26</f>
        <v>-3.6399999999999864</v>
      </c>
      <c r="CY29" s="120"/>
      <c r="CZ29" s="120">
        <f>CZ26-CX26</f>
        <v>0.25999999999999091</v>
      </c>
      <c r="DA29" s="121"/>
      <c r="DB29" s="128">
        <f>DB26-CZ26</f>
        <v>-0.75</v>
      </c>
      <c r="DC29" s="121"/>
      <c r="DD29" s="120">
        <f t="shared" ref="DD29" si="54">DD26-DB26</f>
        <v>-1.9599999999999795</v>
      </c>
      <c r="DE29" s="120"/>
      <c r="DF29" s="168">
        <f t="shared" ref="DF29" si="55">DF26-DD26</f>
        <v>-1.2000000000000455</v>
      </c>
      <c r="DG29" s="121"/>
      <c r="DH29" s="167">
        <f t="shared" ref="DH29" si="56">DH26-DF26</f>
        <v>-0.25</v>
      </c>
      <c r="DI29" s="167"/>
      <c r="DJ29" s="168">
        <f t="shared" ref="DJ29" si="57">DJ26-DH26</f>
        <v>4.5900000000000318</v>
      </c>
      <c r="DK29" s="121"/>
      <c r="DL29" s="120">
        <f t="shared" ref="DL29" si="58">DL26-DJ26</f>
        <v>1.6399999999999864</v>
      </c>
      <c r="DM29" s="120"/>
      <c r="DN29" s="120">
        <f t="shared" ref="DN29" si="59">DN26-DL26</f>
        <v>1.0799999999999841</v>
      </c>
      <c r="DO29" s="121"/>
      <c r="DP29" s="120">
        <f t="shared" ref="DP29" si="60">DP26-DN26</f>
        <v>-0.46999999999997044</v>
      </c>
      <c r="DQ29" s="121"/>
      <c r="DR29" s="120">
        <f t="shared" ref="DR29" si="61">DR26-DP26</f>
        <v>0.87999999999999545</v>
      </c>
      <c r="DS29" s="121"/>
      <c r="DT29" s="120">
        <f t="shared" ref="DT29" si="62">DT26-DR26</f>
        <v>0.19999999999998863</v>
      </c>
      <c r="DU29" s="121"/>
      <c r="DV29" s="120">
        <f t="shared" ref="DV29" si="63">DV26-DT26</f>
        <v>0.60000000000002274</v>
      </c>
      <c r="DW29" s="121"/>
      <c r="DX29" s="120">
        <f>DX26-DV26</f>
        <v>1.3700000000000045</v>
      </c>
      <c r="DY29" s="121"/>
      <c r="DZ29" s="128">
        <f>DZ26-DX26</f>
        <v>1.339999999999975</v>
      </c>
      <c r="EA29" s="121"/>
      <c r="EB29" s="121">
        <f>EB26-DZ26</f>
        <v>-1.5600000000000023</v>
      </c>
      <c r="EC29" s="505"/>
    </row>
    <row r="30" spans="2:143" ht="15" customHeight="1">
      <c r="B30" s="382" t="s">
        <v>4</v>
      </c>
      <c r="C30" s="382"/>
      <c r="D30" s="1" t="s">
        <v>7</v>
      </c>
      <c r="S30" s="5"/>
      <c r="T30" s="5"/>
      <c r="U30" s="5"/>
      <c r="V30" s="5"/>
      <c r="W30" s="5"/>
      <c r="AB30" s="24"/>
      <c r="AC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CA30" s="10" t="s">
        <v>83</v>
      </c>
    </row>
    <row r="31" spans="2:143" ht="15" customHeight="1">
      <c r="B31" s="48"/>
      <c r="C31" s="48"/>
      <c r="D31" s="1"/>
      <c r="S31" s="5"/>
      <c r="T31" s="5"/>
      <c r="U31" s="5"/>
      <c r="V31" s="5"/>
      <c r="W31" s="5"/>
      <c r="AB31" s="24"/>
      <c r="AC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BM31" s="24"/>
    </row>
    <row r="32" spans="2:143" ht="15" customHeight="1">
      <c r="N32" s="24"/>
      <c r="BG32" s="24"/>
    </row>
    <row r="33" spans="2:153" ht="15" customHeight="1">
      <c r="B33" s="4" t="s">
        <v>92</v>
      </c>
      <c r="AS33" s="16"/>
    </row>
    <row r="34" spans="2:153" ht="15" customHeight="1" thickBot="1">
      <c r="B34" s="4"/>
      <c r="AT34" s="24"/>
      <c r="AU34" s="24"/>
      <c r="EW34" s="16" t="s">
        <v>5</v>
      </c>
    </row>
    <row r="35" spans="2:153" ht="15" customHeight="1" thickBot="1">
      <c r="B35" s="395"/>
      <c r="C35" s="396"/>
      <c r="D35" s="396"/>
      <c r="E35" s="397"/>
      <c r="F35" s="86">
        <v>42373</v>
      </c>
      <c r="G35" s="78"/>
      <c r="H35" s="86">
        <v>42405</v>
      </c>
      <c r="I35" s="78"/>
      <c r="J35" s="86">
        <v>42460</v>
      </c>
      <c r="K35" s="78"/>
      <c r="L35" s="86">
        <v>42461</v>
      </c>
      <c r="M35" s="78"/>
      <c r="N35" s="86">
        <v>42492</v>
      </c>
      <c r="O35" s="78"/>
      <c r="P35" s="86">
        <v>42524</v>
      </c>
      <c r="Q35" s="78"/>
      <c r="R35" s="86">
        <v>42555</v>
      </c>
      <c r="S35" s="78"/>
      <c r="T35" s="86">
        <v>42587</v>
      </c>
      <c r="U35" s="78"/>
      <c r="V35" s="86">
        <v>42619</v>
      </c>
      <c r="W35" s="78"/>
      <c r="X35" s="86">
        <v>42650</v>
      </c>
      <c r="Y35" s="78"/>
      <c r="Z35" s="86">
        <v>42682</v>
      </c>
      <c r="AA35" s="86"/>
      <c r="AB35" s="77">
        <v>42713</v>
      </c>
      <c r="AC35" s="93"/>
      <c r="AD35" s="63" t="s">
        <v>74</v>
      </c>
      <c r="AE35" s="64"/>
      <c r="AF35" s="85">
        <v>42736</v>
      </c>
      <c r="AG35" s="86"/>
      <c r="AH35" s="77">
        <v>42768</v>
      </c>
      <c r="AI35" s="86"/>
      <c r="AJ35" s="77">
        <v>42797</v>
      </c>
      <c r="AK35" s="86"/>
      <c r="AL35" s="77">
        <v>42829</v>
      </c>
      <c r="AM35" s="86"/>
      <c r="AN35" s="77">
        <v>42860</v>
      </c>
      <c r="AO35" s="86"/>
      <c r="AP35" s="77">
        <v>42892</v>
      </c>
      <c r="AQ35" s="78"/>
      <c r="AR35" s="86">
        <v>42923</v>
      </c>
      <c r="AS35" s="86"/>
      <c r="AT35" s="77">
        <v>42955</v>
      </c>
      <c r="AU35" s="86"/>
      <c r="AV35" s="77">
        <v>42986</v>
      </c>
      <c r="AW35" s="86"/>
      <c r="AX35" s="77">
        <v>43017</v>
      </c>
      <c r="AY35" s="86"/>
      <c r="AZ35" s="77">
        <v>43049</v>
      </c>
      <c r="BA35" s="86"/>
      <c r="BB35" s="77">
        <v>43081</v>
      </c>
      <c r="BC35" s="86"/>
      <c r="BD35" s="63" t="s">
        <v>78</v>
      </c>
      <c r="BE35" s="64"/>
      <c r="BF35" s="85">
        <v>43111</v>
      </c>
      <c r="BG35" s="78"/>
      <c r="BH35" s="77">
        <v>43143</v>
      </c>
      <c r="BI35" s="86"/>
      <c r="BJ35" s="77">
        <v>43171</v>
      </c>
      <c r="BK35" s="78"/>
      <c r="BL35" s="86">
        <v>43203</v>
      </c>
      <c r="BM35" s="86"/>
      <c r="BN35" s="77">
        <v>43234</v>
      </c>
      <c r="BO35" s="86"/>
      <c r="BP35" s="77">
        <v>43266</v>
      </c>
      <c r="BQ35" s="86"/>
      <c r="BR35" s="77">
        <v>43297</v>
      </c>
      <c r="BS35" s="86"/>
      <c r="BT35" s="77">
        <v>43329</v>
      </c>
      <c r="BU35" s="86"/>
      <c r="BV35" s="77">
        <v>43361</v>
      </c>
      <c r="BW35" s="86"/>
      <c r="BX35" s="77">
        <v>43392</v>
      </c>
      <c r="BY35" s="78"/>
      <c r="BZ35" s="86">
        <v>43424</v>
      </c>
      <c r="CA35" s="86"/>
      <c r="CB35" s="77">
        <v>43455</v>
      </c>
      <c r="CC35" s="93"/>
      <c r="CD35" s="213" t="s">
        <v>79</v>
      </c>
      <c r="CE35" s="64"/>
      <c r="CF35" s="86">
        <v>43486</v>
      </c>
      <c r="CG35" s="86"/>
      <c r="CH35" s="77">
        <v>43518</v>
      </c>
      <c r="CI35" s="86"/>
      <c r="CJ35" s="77">
        <v>43547</v>
      </c>
      <c r="CK35" s="86"/>
      <c r="CL35" s="77">
        <v>43579</v>
      </c>
      <c r="CM35" s="86"/>
      <c r="CN35" s="77">
        <v>43610</v>
      </c>
      <c r="CO35" s="86"/>
      <c r="CP35" s="77">
        <v>43642</v>
      </c>
      <c r="CQ35" s="86"/>
      <c r="CR35" s="77">
        <v>43673</v>
      </c>
      <c r="CS35" s="86"/>
      <c r="CT35" s="77">
        <v>43705</v>
      </c>
      <c r="CU35" s="86"/>
      <c r="CV35" s="77">
        <v>43737</v>
      </c>
      <c r="CW35" s="86"/>
      <c r="CX35" s="77">
        <v>43768</v>
      </c>
      <c r="CY35" s="86"/>
      <c r="CZ35" s="77">
        <v>43770</v>
      </c>
      <c r="DA35" s="86"/>
      <c r="DB35" s="77">
        <v>43801</v>
      </c>
      <c r="DC35" s="93"/>
      <c r="DD35" s="213" t="s">
        <v>79</v>
      </c>
      <c r="DE35" s="64"/>
      <c r="DF35" s="85">
        <v>43851</v>
      </c>
      <c r="DG35" s="86"/>
      <c r="DH35" s="77">
        <v>43883</v>
      </c>
      <c r="DI35" s="86"/>
      <c r="DJ35" s="77">
        <v>43891</v>
      </c>
      <c r="DK35" s="86"/>
      <c r="DL35" s="77">
        <v>43923</v>
      </c>
      <c r="DM35" s="86"/>
      <c r="DN35" s="77">
        <v>43954</v>
      </c>
      <c r="DO35" s="86"/>
      <c r="DP35" s="77">
        <v>43986</v>
      </c>
      <c r="DQ35" s="78"/>
      <c r="DR35" s="86">
        <v>44017</v>
      </c>
      <c r="DS35" s="86"/>
      <c r="DT35" s="77">
        <v>44049</v>
      </c>
      <c r="DU35" s="86"/>
      <c r="DV35" s="77">
        <v>44081</v>
      </c>
      <c r="DW35" s="86"/>
      <c r="DX35" s="77">
        <v>44112</v>
      </c>
      <c r="DY35" s="86"/>
      <c r="DZ35" s="77">
        <v>44144</v>
      </c>
      <c r="EA35" s="86"/>
      <c r="EB35" s="77">
        <v>44175</v>
      </c>
      <c r="EC35" s="93"/>
      <c r="ED35" s="213" t="s">
        <v>79</v>
      </c>
      <c r="EE35" s="64"/>
      <c r="EF35" s="77">
        <v>44197</v>
      </c>
      <c r="EG35" s="86"/>
      <c r="EH35" s="77">
        <v>44229</v>
      </c>
      <c r="EI35" s="78"/>
      <c r="EJ35" s="86">
        <v>44258</v>
      </c>
      <c r="EK35" s="86"/>
      <c r="EL35" s="77">
        <v>44290</v>
      </c>
      <c r="EM35" s="86"/>
      <c r="EN35" s="77">
        <v>44321</v>
      </c>
      <c r="EO35" s="86"/>
      <c r="EP35" s="77">
        <v>44353</v>
      </c>
      <c r="EQ35" s="86"/>
      <c r="ER35" s="77">
        <v>44384</v>
      </c>
      <c r="ES35" s="86"/>
      <c r="ET35" s="77">
        <v>44416</v>
      </c>
      <c r="EU35" s="93"/>
      <c r="EV35" s="213" t="s">
        <v>79</v>
      </c>
      <c r="EW35" s="64"/>
    </row>
    <row r="36" spans="2:153" ht="15" customHeight="1" thickTop="1">
      <c r="B36" s="413" t="s">
        <v>16</v>
      </c>
      <c r="C36" s="414"/>
      <c r="D36" s="414"/>
      <c r="E36" s="415"/>
      <c r="F36" s="377">
        <v>4511</v>
      </c>
      <c r="G36" s="379"/>
      <c r="H36" s="377">
        <v>5481</v>
      </c>
      <c r="I36" s="379"/>
      <c r="J36" s="377">
        <v>6013</v>
      </c>
      <c r="K36" s="378"/>
      <c r="L36" s="326">
        <v>5724</v>
      </c>
      <c r="M36" s="443"/>
      <c r="N36" s="326">
        <v>5728</v>
      </c>
      <c r="O36" s="326"/>
      <c r="P36" s="340">
        <v>5706</v>
      </c>
      <c r="Q36" s="443"/>
      <c r="R36" s="326">
        <v>5583</v>
      </c>
      <c r="S36" s="326"/>
      <c r="T36" s="340">
        <v>5230</v>
      </c>
      <c r="U36" s="443"/>
      <c r="V36" s="326">
        <v>5083</v>
      </c>
      <c r="W36" s="326"/>
      <c r="X36" s="340">
        <v>7917</v>
      </c>
      <c r="Y36" s="326"/>
      <c r="Z36" s="340">
        <v>4479</v>
      </c>
      <c r="AA36" s="443"/>
      <c r="AB36" s="326">
        <v>5245</v>
      </c>
      <c r="AC36" s="327"/>
      <c r="AD36" s="214">
        <f>F36+H36+J36+L36+N36+P36+R36+T36+V36+X36+Z36+AB36</f>
        <v>66700</v>
      </c>
      <c r="AE36" s="289"/>
      <c r="AF36" s="290">
        <v>4028</v>
      </c>
      <c r="AG36" s="303"/>
      <c r="AH36" s="162">
        <v>4740</v>
      </c>
      <c r="AI36" s="303"/>
      <c r="AJ36" s="162">
        <v>5462</v>
      </c>
      <c r="AK36" s="303"/>
      <c r="AL36" s="162">
        <v>4656</v>
      </c>
      <c r="AM36" s="303"/>
      <c r="AN36" s="162">
        <v>5667</v>
      </c>
      <c r="AO36" s="303"/>
      <c r="AP36" s="162">
        <v>4734</v>
      </c>
      <c r="AQ36" s="319"/>
      <c r="AR36" s="198">
        <v>4494</v>
      </c>
      <c r="AS36" s="303"/>
      <c r="AT36" s="162">
        <v>4432</v>
      </c>
      <c r="AU36" s="303"/>
      <c r="AV36" s="162">
        <v>4301</v>
      </c>
      <c r="AW36" s="303"/>
      <c r="AX36" s="162">
        <v>6899</v>
      </c>
      <c r="AY36" s="303"/>
      <c r="AZ36" s="162">
        <v>3556</v>
      </c>
      <c r="BA36" s="198"/>
      <c r="BB36" s="162">
        <v>3936</v>
      </c>
      <c r="BC36" s="198"/>
      <c r="BD36" s="214">
        <f>AH36+AJ36+AL36+AN36+AP36+AR36+AT36+AF36+AV36+AX36+AZ36+BB36</f>
        <v>56905</v>
      </c>
      <c r="BE36" s="289"/>
      <c r="BF36" s="290">
        <v>3997</v>
      </c>
      <c r="BG36" s="291"/>
      <c r="BH36" s="162">
        <v>3846</v>
      </c>
      <c r="BI36" s="198"/>
      <c r="BJ36" s="162">
        <v>4774</v>
      </c>
      <c r="BK36" s="291"/>
      <c r="BL36" s="198">
        <v>4481</v>
      </c>
      <c r="BM36" s="198"/>
      <c r="BN36" s="162">
        <v>4617</v>
      </c>
      <c r="BO36" s="198"/>
      <c r="BP36" s="162">
        <v>3806</v>
      </c>
      <c r="BQ36" s="198"/>
      <c r="BR36" s="162">
        <v>3449</v>
      </c>
      <c r="BS36" s="198"/>
      <c r="BT36" s="162">
        <v>4379</v>
      </c>
      <c r="BU36" s="198"/>
      <c r="BV36" s="162">
        <v>3735</v>
      </c>
      <c r="BW36" s="198"/>
      <c r="BX36" s="162">
        <v>4096</v>
      </c>
      <c r="BY36" s="291"/>
      <c r="BZ36" s="198">
        <v>4713</v>
      </c>
      <c r="CA36" s="198"/>
      <c r="CB36" s="162">
        <v>4981</v>
      </c>
      <c r="CC36" s="163"/>
      <c r="CD36" s="198">
        <f>SUM(BF36:CC36)</f>
        <v>50874</v>
      </c>
      <c r="CE36" s="289"/>
      <c r="CF36" s="198">
        <v>3324</v>
      </c>
      <c r="CG36" s="198"/>
      <c r="CH36" s="162">
        <v>4397</v>
      </c>
      <c r="CI36" s="198"/>
      <c r="CJ36" s="162">
        <v>3571</v>
      </c>
      <c r="CK36" s="198"/>
      <c r="CL36" s="162">
        <v>4479</v>
      </c>
      <c r="CM36" s="198"/>
      <c r="CN36" s="162">
        <v>4048</v>
      </c>
      <c r="CO36" s="198"/>
      <c r="CP36" s="162">
        <v>3701</v>
      </c>
      <c r="CQ36" s="198"/>
      <c r="CR36" s="162">
        <v>3964</v>
      </c>
      <c r="CS36" s="198"/>
      <c r="CT36" s="162">
        <v>4014</v>
      </c>
      <c r="CU36" s="198"/>
      <c r="CV36" s="162">
        <v>3408</v>
      </c>
      <c r="CW36" s="198"/>
      <c r="CX36" s="162">
        <v>6034</v>
      </c>
      <c r="CY36" s="198"/>
      <c r="CZ36" s="162">
        <v>3161</v>
      </c>
      <c r="DA36" s="198"/>
      <c r="DB36" s="162">
        <v>3765</v>
      </c>
      <c r="DC36" s="163"/>
      <c r="DD36" s="214">
        <v>47866</v>
      </c>
      <c r="DE36" s="215"/>
      <c r="DF36" s="142">
        <v>3487</v>
      </c>
      <c r="DG36" s="99"/>
      <c r="DH36" s="94">
        <v>3526</v>
      </c>
      <c r="DI36" s="99"/>
      <c r="DJ36" s="94">
        <v>2099</v>
      </c>
      <c r="DK36" s="99"/>
      <c r="DL36" s="94">
        <v>117</v>
      </c>
      <c r="DM36" s="99"/>
      <c r="DN36" s="94">
        <v>96</v>
      </c>
      <c r="DO36" s="99"/>
      <c r="DP36" s="94">
        <v>631</v>
      </c>
      <c r="DQ36" s="129"/>
      <c r="DR36" s="130">
        <v>1112</v>
      </c>
      <c r="DS36" s="99"/>
      <c r="DT36" s="94">
        <v>1398</v>
      </c>
      <c r="DU36" s="99"/>
      <c r="DV36" s="94">
        <v>2403</v>
      </c>
      <c r="DW36" s="99"/>
      <c r="DX36" s="94">
        <v>2892</v>
      </c>
      <c r="DY36" s="99"/>
      <c r="DZ36" s="94">
        <v>2587</v>
      </c>
      <c r="EA36" s="99"/>
      <c r="EB36" s="94">
        <v>3742</v>
      </c>
      <c r="EC36" s="95"/>
      <c r="ED36" s="235">
        <f>DF36+DH36+DJ36+DL36+DN36+DP36+DR36+DT36+DV36+DX36+DZ36+EB36</f>
        <v>24090</v>
      </c>
      <c r="EE36" s="139"/>
      <c r="EF36" s="94">
        <v>1547</v>
      </c>
      <c r="EG36" s="99"/>
      <c r="EH36" s="94">
        <v>2358</v>
      </c>
      <c r="EI36" s="129"/>
      <c r="EJ36" s="130">
        <v>4058</v>
      </c>
      <c r="EK36" s="99"/>
      <c r="EL36" s="94">
        <v>3199</v>
      </c>
      <c r="EM36" s="99"/>
      <c r="EN36" s="94">
        <v>3632</v>
      </c>
      <c r="EO36" s="99"/>
      <c r="EP36" s="94">
        <v>3466</v>
      </c>
      <c r="EQ36" s="99"/>
      <c r="ER36" s="94">
        <v>3231</v>
      </c>
      <c r="ES36" s="99"/>
      <c r="ET36" s="94">
        <v>3240</v>
      </c>
      <c r="EU36" s="95"/>
      <c r="EV36" s="235">
        <f>EF36+EH36+EJ36+EL36+EN36+EP36+ER36+ET36</f>
        <v>24731</v>
      </c>
      <c r="EW36" s="139"/>
    </row>
    <row r="37" spans="2:153" ht="15" customHeight="1" thickBot="1">
      <c r="B37" s="383" t="s">
        <v>15</v>
      </c>
      <c r="C37" s="384"/>
      <c r="D37" s="384"/>
      <c r="E37" s="385"/>
      <c r="F37" s="265">
        <v>5.7000000000000002E-2</v>
      </c>
      <c r="G37" s="270"/>
      <c r="H37" s="265">
        <v>0.157</v>
      </c>
      <c r="I37" s="270"/>
      <c r="J37" s="265">
        <v>2.1999999999999999E-2</v>
      </c>
      <c r="K37" s="270"/>
      <c r="L37" s="270">
        <v>0.155</v>
      </c>
      <c r="M37" s="193"/>
      <c r="N37" s="270">
        <v>1.4E-2</v>
      </c>
      <c r="O37" s="270"/>
      <c r="P37" s="265">
        <v>5.5E-2</v>
      </c>
      <c r="Q37" s="193"/>
      <c r="R37" s="304">
        <v>4.1000000000000002E-2</v>
      </c>
      <c r="S37" s="304"/>
      <c r="T37" s="265">
        <v>0.124</v>
      </c>
      <c r="U37" s="193"/>
      <c r="V37" s="304">
        <v>-8.0000000000000002E-3</v>
      </c>
      <c r="W37" s="304"/>
      <c r="X37" s="265">
        <v>-0.11899999999999999</v>
      </c>
      <c r="Y37" s="270"/>
      <c r="Z37" s="265">
        <v>-4.0000000000000001E-3</v>
      </c>
      <c r="AA37" s="193"/>
      <c r="AB37" s="270">
        <v>6.0000000000000001E-3</v>
      </c>
      <c r="AC37" s="271"/>
      <c r="AD37" s="287">
        <v>0.03</v>
      </c>
      <c r="AE37" s="288"/>
      <c r="AF37" s="368">
        <v>-0.107</v>
      </c>
      <c r="AG37" s="304"/>
      <c r="AH37" s="236">
        <v>-0.13500000000000001</v>
      </c>
      <c r="AI37" s="164"/>
      <c r="AJ37" s="304">
        <v>-9.1999999999999998E-2</v>
      </c>
      <c r="AK37" s="164"/>
      <c r="AL37" s="304">
        <v>-0.187</v>
      </c>
      <c r="AM37" s="164"/>
      <c r="AN37" s="304">
        <v>-1.0999999999999999E-2</v>
      </c>
      <c r="AO37" s="164"/>
      <c r="AP37" s="304">
        <v>-0.17</v>
      </c>
      <c r="AQ37" s="304"/>
      <c r="AR37" s="236">
        <v>-0.19500000000000001</v>
      </c>
      <c r="AS37" s="164"/>
      <c r="AT37" s="304">
        <v>-0.153</v>
      </c>
      <c r="AU37" s="164"/>
      <c r="AV37" s="304">
        <v>-0.154</v>
      </c>
      <c r="AW37" s="164"/>
      <c r="AX37" s="304">
        <v>-0.129</v>
      </c>
      <c r="AY37" s="164"/>
      <c r="AZ37" s="164">
        <v>-0.20599999999999999</v>
      </c>
      <c r="BA37" s="201"/>
      <c r="BB37" s="270">
        <v>-0.25</v>
      </c>
      <c r="BC37" s="193"/>
      <c r="BD37" s="287">
        <v>-0.14699999999999999</v>
      </c>
      <c r="BE37" s="288"/>
      <c r="BF37" s="460">
        <v>-8.0000000000000002E-3</v>
      </c>
      <c r="BG37" s="270"/>
      <c r="BH37" s="270">
        <v>-0.189</v>
      </c>
      <c r="BI37" s="193"/>
      <c r="BJ37" s="270">
        <v>-0.126</v>
      </c>
      <c r="BK37" s="270"/>
      <c r="BL37" s="201">
        <v>-3.7999999999999999E-2</v>
      </c>
      <c r="BM37" s="201"/>
      <c r="BN37" s="164">
        <v>-0.18528321863419794</v>
      </c>
      <c r="BO37" s="201"/>
      <c r="BP37" s="164">
        <v>-0.19600000000000001</v>
      </c>
      <c r="BQ37" s="201"/>
      <c r="BR37" s="164">
        <v>-0.23300000000000001</v>
      </c>
      <c r="BS37" s="201"/>
      <c r="BT37" s="164">
        <v>-1.2E-2</v>
      </c>
      <c r="BU37" s="201"/>
      <c r="BV37" s="164">
        <v>-0.1315973029528017</v>
      </c>
      <c r="BW37" s="201"/>
      <c r="BX37" s="164">
        <v>-0.40629076677779385</v>
      </c>
      <c r="BY37" s="236"/>
      <c r="BZ37" s="201">
        <v>0.32500000000000001</v>
      </c>
      <c r="CA37" s="201"/>
      <c r="CB37" s="164">
        <v>0.26500000000000001</v>
      </c>
      <c r="CC37" s="165"/>
      <c r="CD37" s="265">
        <v>-0.106</v>
      </c>
      <c r="CE37" s="288"/>
      <c r="CF37" s="201">
        <v>-0.16837628221165879</v>
      </c>
      <c r="CG37" s="201"/>
      <c r="CH37" s="164">
        <v>0.1432657306292251</v>
      </c>
      <c r="CI37" s="201"/>
      <c r="CJ37" s="164">
        <v>-0.25230318257956452</v>
      </c>
      <c r="CK37" s="201"/>
      <c r="CL37" s="164">
        <v>-4.4632894443208393E-4</v>
      </c>
      <c r="CM37" s="201"/>
      <c r="CN37" s="164">
        <v>-0.12324019926359109</v>
      </c>
      <c r="CO37" s="201"/>
      <c r="CP37" s="164">
        <v>-2.7588018917498736E-2</v>
      </c>
      <c r="CQ37" s="201"/>
      <c r="CR37" s="164">
        <v>0.14931864308495224</v>
      </c>
      <c r="CS37" s="201"/>
      <c r="CT37" s="164">
        <v>-8.335236355332265E-2</v>
      </c>
      <c r="CU37" s="201"/>
      <c r="CV37" s="164">
        <v>-8.7550200803212852E-2</v>
      </c>
      <c r="CW37" s="201"/>
      <c r="CX37" s="164">
        <v>0.47299999999999998</v>
      </c>
      <c r="CY37" s="201"/>
      <c r="CZ37" s="164">
        <v>-0.32944420873992364</v>
      </c>
      <c r="DA37" s="201"/>
      <c r="DB37" s="164">
        <v>-0.24399999999999999</v>
      </c>
      <c r="DC37" s="165"/>
      <c r="DD37" s="216">
        <v>-5.8999999999999997E-2</v>
      </c>
      <c r="DE37" s="217"/>
      <c r="DF37" s="143">
        <v>4.9037304452467012E-2</v>
      </c>
      <c r="DG37" s="158"/>
      <c r="DH37" s="75">
        <f>DH36/CH36-1</f>
        <v>-0.19808960654992036</v>
      </c>
      <c r="DI37" s="118"/>
      <c r="DJ37" s="75">
        <f>DJ36/CJ36-1</f>
        <v>-0.41220946513581624</v>
      </c>
      <c r="DK37" s="118"/>
      <c r="DL37" s="75">
        <v>-0.97387809778968515</v>
      </c>
      <c r="DM37" s="118"/>
      <c r="DN37" s="75">
        <f>DN36/CN36-1</f>
        <v>-0.97628458498023718</v>
      </c>
      <c r="DO37" s="118"/>
      <c r="DP37" s="75">
        <f>DP36/CP36-1</f>
        <v>-0.82950553904350177</v>
      </c>
      <c r="DQ37" s="76"/>
      <c r="DR37" s="118">
        <f>DR36/CR36-1</f>
        <v>-0.71947527749747731</v>
      </c>
      <c r="DS37" s="118"/>
      <c r="DT37" s="75">
        <f>DT36/CT36-1</f>
        <v>-0.65171898355754854</v>
      </c>
      <c r="DU37" s="118"/>
      <c r="DV37" s="75">
        <f>DV36/CV36-1</f>
        <v>-0.29489436619718312</v>
      </c>
      <c r="DW37" s="118"/>
      <c r="DX37" s="75">
        <f t="shared" ref="DX37" si="64">DX36/CX36-1</f>
        <v>-0.5207159429897249</v>
      </c>
      <c r="DY37" s="118"/>
      <c r="DZ37" s="75">
        <f t="shared" ref="DZ37" si="65">DZ36/CZ36-1</f>
        <v>-0.18158810503005374</v>
      </c>
      <c r="EA37" s="118"/>
      <c r="EB37" s="75">
        <f t="shared" ref="EB37" si="66">EB36/DB36-1</f>
        <v>-6.1088977423638946E-3</v>
      </c>
      <c r="EC37" s="90"/>
      <c r="ED37" s="492">
        <f>(ED36/(CF36+CH36+CJ36+CL36+CN36+CP36+CR36+CT36+CV36+CX36+CZ36+DB36))-1</f>
        <v>-0.49672001002799482</v>
      </c>
      <c r="EE37" s="457"/>
      <c r="EF37" s="75">
        <f>EF36/DF36-1</f>
        <v>-0.55635216518497277</v>
      </c>
      <c r="EG37" s="118"/>
      <c r="EH37" s="75">
        <f t="shared" ref="EH37" si="67">EH36/DH36-1</f>
        <v>-0.33125354509359051</v>
      </c>
      <c r="EI37" s="76"/>
      <c r="EJ37" s="118">
        <f t="shared" ref="EJ37" si="68">EJ36/DJ36-1</f>
        <v>0.93330157217722731</v>
      </c>
      <c r="EK37" s="118"/>
      <c r="EL37" s="75">
        <f t="shared" ref="EL37" si="69">EL36/DL36-1</f>
        <v>26.341880341880341</v>
      </c>
      <c r="EM37" s="118"/>
      <c r="EN37" s="75">
        <f t="shared" ref="EN37" si="70">EN36/DN36-1</f>
        <v>36.833333333333336</v>
      </c>
      <c r="EO37" s="118"/>
      <c r="EP37" s="75">
        <f t="shared" ref="EP37" si="71">EP36/DP36-1</f>
        <v>4.4928684627575279</v>
      </c>
      <c r="EQ37" s="118"/>
      <c r="ER37" s="75">
        <f t="shared" ref="ER37" si="72">ER36/DR36-1</f>
        <v>1.9055755395683454</v>
      </c>
      <c r="ES37" s="118"/>
      <c r="ET37" s="75">
        <f t="shared" ref="ET37" si="73">ET36/DT36-1</f>
        <v>1.3175965665236054</v>
      </c>
      <c r="EU37" s="90"/>
      <c r="EV37" s="492">
        <f>(EV36/(DF36+DH36+DJ36+DL36+DN36+DP36+DR36+DT36))-1</f>
        <v>0.98387614310925708</v>
      </c>
      <c r="EW37" s="457"/>
    </row>
    <row r="38" spans="2:153" ht="15" customHeight="1">
      <c r="B38" s="382" t="s">
        <v>4</v>
      </c>
      <c r="C38" s="382"/>
      <c r="D38" s="2" t="s">
        <v>17</v>
      </c>
      <c r="R38" s="25"/>
      <c r="S38" s="25"/>
      <c r="T38" s="25"/>
      <c r="U38" s="25"/>
      <c r="V38" s="25"/>
      <c r="W38" s="25"/>
      <c r="AG38" s="27"/>
      <c r="AI38" s="28"/>
      <c r="AN38" s="24"/>
      <c r="AO38" s="24"/>
      <c r="AP38" s="24"/>
    </row>
    <row r="39" spans="2:153" ht="15" customHeight="1">
      <c r="B39" s="48"/>
      <c r="C39" s="48"/>
      <c r="D39" s="2"/>
      <c r="R39" s="25"/>
      <c r="S39" s="25"/>
      <c r="T39" s="25"/>
      <c r="U39" s="25"/>
      <c r="V39" s="25"/>
      <c r="W39" s="25"/>
      <c r="AG39" s="27"/>
      <c r="AI39" s="28"/>
      <c r="AN39" s="24"/>
      <c r="AO39" s="24"/>
      <c r="AP39" s="24"/>
    </row>
    <row r="40" spans="2:153" ht="15" customHeight="1">
      <c r="B40" s="48"/>
      <c r="C40" s="48"/>
      <c r="D40" s="2"/>
      <c r="AI40" s="24"/>
    </row>
    <row r="41" spans="2:153" ht="15" customHeight="1">
      <c r="B41" s="4" t="s">
        <v>12</v>
      </c>
      <c r="AS41" s="16"/>
    </row>
    <row r="42" spans="2:153" ht="15" customHeight="1" thickBot="1">
      <c r="B42" s="4"/>
      <c r="AT42" s="24"/>
      <c r="AU42" s="24"/>
      <c r="AY42" s="16"/>
      <c r="AZ42" s="16"/>
      <c r="BA42" s="16"/>
      <c r="BO42" s="16"/>
      <c r="CA42" s="16"/>
      <c r="CU42" s="16"/>
      <c r="EU42" s="16" t="s">
        <v>2</v>
      </c>
    </row>
    <row r="43" spans="2:153" ht="15" customHeight="1" thickBot="1">
      <c r="B43" s="395"/>
      <c r="C43" s="396"/>
      <c r="D43" s="396"/>
      <c r="E43" s="397"/>
      <c r="F43" s="86">
        <v>42373</v>
      </c>
      <c r="G43" s="78"/>
      <c r="H43" s="86">
        <v>42405</v>
      </c>
      <c r="I43" s="78"/>
      <c r="J43" s="86">
        <v>42460</v>
      </c>
      <c r="K43" s="78"/>
      <c r="L43" s="86">
        <v>42461</v>
      </c>
      <c r="M43" s="78"/>
      <c r="N43" s="86">
        <v>42492</v>
      </c>
      <c r="O43" s="78"/>
      <c r="P43" s="86">
        <v>42524</v>
      </c>
      <c r="Q43" s="78"/>
      <c r="R43" s="86">
        <v>42555</v>
      </c>
      <c r="S43" s="78"/>
      <c r="T43" s="86">
        <v>42587</v>
      </c>
      <c r="U43" s="78"/>
      <c r="V43" s="86">
        <v>42619</v>
      </c>
      <c r="W43" s="78"/>
      <c r="X43" s="86">
        <v>42650</v>
      </c>
      <c r="Y43" s="86"/>
      <c r="Z43" s="77">
        <v>42682</v>
      </c>
      <c r="AA43" s="86"/>
      <c r="AB43" s="77">
        <v>42713</v>
      </c>
      <c r="AC43" s="93"/>
      <c r="AD43" s="63" t="s">
        <v>74</v>
      </c>
      <c r="AE43" s="64"/>
      <c r="AF43" s="85">
        <v>42736</v>
      </c>
      <c r="AG43" s="78"/>
      <c r="AH43" s="77">
        <v>42768</v>
      </c>
      <c r="AI43" s="86"/>
      <c r="AJ43" s="77">
        <v>42797</v>
      </c>
      <c r="AK43" s="86"/>
      <c r="AL43" s="77">
        <v>42829</v>
      </c>
      <c r="AM43" s="86"/>
      <c r="AN43" s="77">
        <v>42860</v>
      </c>
      <c r="AO43" s="78"/>
      <c r="AP43" s="86">
        <v>42892</v>
      </c>
      <c r="AQ43" s="86"/>
      <c r="AR43" s="77">
        <v>42923</v>
      </c>
      <c r="AS43" s="86"/>
      <c r="AT43" s="77">
        <v>42955</v>
      </c>
      <c r="AU43" s="86"/>
      <c r="AV43" s="77">
        <v>42987</v>
      </c>
      <c r="AW43" s="86"/>
      <c r="AX43" s="77">
        <v>43018</v>
      </c>
      <c r="AY43" s="93"/>
      <c r="AZ43" s="77">
        <v>43050</v>
      </c>
      <c r="BA43" s="86"/>
      <c r="BB43" s="77">
        <v>43081</v>
      </c>
      <c r="BC43" s="93"/>
      <c r="BD43" s="63" t="s">
        <v>79</v>
      </c>
      <c r="BE43" s="64"/>
      <c r="BF43" s="85">
        <v>43111</v>
      </c>
      <c r="BG43" s="78"/>
      <c r="BH43" s="77">
        <v>43132</v>
      </c>
      <c r="BI43" s="86"/>
      <c r="BJ43" s="77">
        <v>43161</v>
      </c>
      <c r="BK43" s="78"/>
      <c r="BL43" s="86">
        <v>43204</v>
      </c>
      <c r="BM43" s="78"/>
      <c r="BN43" s="77">
        <v>43234</v>
      </c>
      <c r="BO43" s="86"/>
      <c r="BP43" s="77">
        <v>43266</v>
      </c>
      <c r="BQ43" s="86"/>
      <c r="BR43" s="77">
        <v>43297</v>
      </c>
      <c r="BS43" s="86"/>
      <c r="BT43" s="77">
        <v>43329</v>
      </c>
      <c r="BU43" s="86"/>
      <c r="BV43" s="77">
        <v>43361</v>
      </c>
      <c r="BW43" s="86"/>
      <c r="BX43" s="77">
        <v>43392</v>
      </c>
      <c r="BY43" s="86"/>
      <c r="BZ43" s="77">
        <v>43424</v>
      </c>
      <c r="CA43" s="86"/>
      <c r="CB43" s="77">
        <v>43455</v>
      </c>
      <c r="CC43" s="93"/>
      <c r="CD43" s="63" t="s">
        <v>79</v>
      </c>
      <c r="CE43" s="64"/>
      <c r="CF43" s="77">
        <v>43486</v>
      </c>
      <c r="CG43" s="86"/>
      <c r="CH43" s="77">
        <v>43518</v>
      </c>
      <c r="CI43" s="86"/>
      <c r="CJ43" s="77">
        <v>43525</v>
      </c>
      <c r="CK43" s="86"/>
      <c r="CL43" s="77">
        <v>43557</v>
      </c>
      <c r="CM43" s="86"/>
      <c r="CN43" s="77">
        <v>43588</v>
      </c>
      <c r="CO43" s="86"/>
      <c r="CP43" s="77">
        <v>43620</v>
      </c>
      <c r="CQ43" s="86"/>
      <c r="CR43" s="77">
        <v>43651</v>
      </c>
      <c r="CS43" s="86"/>
      <c r="CT43" s="77">
        <v>43683</v>
      </c>
      <c r="CU43" s="86"/>
      <c r="CV43" s="77">
        <v>43715</v>
      </c>
      <c r="CW43" s="86"/>
      <c r="CX43" s="77">
        <v>43746</v>
      </c>
      <c r="CY43" s="86"/>
      <c r="CZ43" s="77">
        <v>43778</v>
      </c>
      <c r="DA43" s="78"/>
      <c r="DB43" s="86">
        <v>43809</v>
      </c>
      <c r="DC43" s="93"/>
      <c r="DD43" s="63" t="s">
        <v>79</v>
      </c>
      <c r="DE43" s="152"/>
      <c r="DF43" s="85">
        <v>43851</v>
      </c>
      <c r="DG43" s="78"/>
      <c r="DH43" s="77">
        <v>43883</v>
      </c>
      <c r="DI43" s="86"/>
      <c r="DJ43" s="77">
        <v>43913</v>
      </c>
      <c r="DK43" s="86"/>
      <c r="DL43" s="77">
        <v>43945</v>
      </c>
      <c r="DM43" s="86"/>
      <c r="DN43" s="77">
        <v>43976</v>
      </c>
      <c r="DO43" s="86"/>
      <c r="DP43" s="77">
        <v>44008</v>
      </c>
      <c r="DQ43" s="78"/>
      <c r="DR43" s="86">
        <v>44013</v>
      </c>
      <c r="DS43" s="86"/>
      <c r="DT43" s="77">
        <v>44045</v>
      </c>
      <c r="DU43" s="86"/>
      <c r="DV43" s="77">
        <v>44077</v>
      </c>
      <c r="DW43" s="86"/>
      <c r="DX43" s="77">
        <v>44108</v>
      </c>
      <c r="DY43" s="86"/>
      <c r="DZ43" s="77">
        <v>44140</v>
      </c>
      <c r="EA43" s="86"/>
      <c r="EB43" s="77">
        <v>44171</v>
      </c>
      <c r="EC43" s="86"/>
      <c r="ED43" s="63" t="s">
        <v>79</v>
      </c>
      <c r="EE43" s="64"/>
      <c r="EF43" s="77">
        <v>44202</v>
      </c>
      <c r="EG43" s="86"/>
      <c r="EH43" s="77">
        <v>44234</v>
      </c>
      <c r="EI43" s="86"/>
      <c r="EJ43" s="77">
        <v>44263</v>
      </c>
      <c r="EK43" s="86"/>
      <c r="EL43" s="77">
        <v>44295</v>
      </c>
      <c r="EM43" s="86"/>
      <c r="EN43" s="77">
        <v>44326</v>
      </c>
      <c r="EO43" s="86"/>
      <c r="EP43" s="77">
        <v>44358</v>
      </c>
      <c r="EQ43" s="86"/>
      <c r="ER43" s="77">
        <v>44389</v>
      </c>
      <c r="ES43" s="86"/>
      <c r="ET43" s="63" t="s">
        <v>79</v>
      </c>
      <c r="EU43" s="64"/>
    </row>
    <row r="44" spans="2:153" ht="15" customHeight="1" thickTop="1" thickBot="1">
      <c r="B44" s="425" t="s">
        <v>27</v>
      </c>
      <c r="C44" s="426"/>
      <c r="D44" s="426"/>
      <c r="E44" s="427"/>
      <c r="F44" s="268">
        <v>-782.94599999999991</v>
      </c>
      <c r="G44" s="318"/>
      <c r="H44" s="267">
        <v>-744.01099999999997</v>
      </c>
      <c r="I44" s="318"/>
      <c r="J44" s="268">
        <v>-950.88800000000003</v>
      </c>
      <c r="K44" s="268"/>
      <c r="L44" s="267">
        <v>-843.45</v>
      </c>
      <c r="M44" s="268"/>
      <c r="N44" s="267">
        <v>-971.89199999999994</v>
      </c>
      <c r="O44" s="318"/>
      <c r="P44" s="268">
        <v>-939</v>
      </c>
      <c r="Q44" s="268"/>
      <c r="R44" s="267">
        <f>R45-R47</f>
        <v>-918.41600000000005</v>
      </c>
      <c r="S44" s="318"/>
      <c r="T44" s="267">
        <f>T45-T47</f>
        <v>-1013.6699999999998</v>
      </c>
      <c r="U44" s="318"/>
      <c r="V44" s="267">
        <f>V45-V47</f>
        <v>-893.33299999999997</v>
      </c>
      <c r="W44" s="318"/>
      <c r="X44" s="268">
        <f>X45-X47</f>
        <v>-1032.1880000000001</v>
      </c>
      <c r="Y44" s="268"/>
      <c r="Z44" s="267">
        <f>Z45-Z47</f>
        <v>-961.38900000000001</v>
      </c>
      <c r="AA44" s="268"/>
      <c r="AB44" s="267">
        <v>-1009.64</v>
      </c>
      <c r="AC44" s="279"/>
      <c r="AD44" s="297">
        <v>-11060.829000000002</v>
      </c>
      <c r="AE44" s="298"/>
      <c r="AF44" s="332">
        <f>AF45-AF47</f>
        <v>-894.14300000000003</v>
      </c>
      <c r="AG44" s="268"/>
      <c r="AH44" s="267">
        <f>AH45-AH47</f>
        <v>-698.30599999999993</v>
      </c>
      <c r="AI44" s="268"/>
      <c r="AJ44" s="267">
        <f>AJ45-AJ47</f>
        <v>-1168.1130000000001</v>
      </c>
      <c r="AK44" s="268"/>
      <c r="AL44" s="267">
        <f>AL45-AL47</f>
        <v>-836.97</v>
      </c>
      <c r="AM44" s="268"/>
      <c r="AN44" s="267">
        <f>AN45-AN47</f>
        <v>-1048.259</v>
      </c>
      <c r="AO44" s="318"/>
      <c r="AP44" s="268">
        <f>AP45-AP47</f>
        <v>-1005.6500000000001</v>
      </c>
      <c r="AQ44" s="268"/>
      <c r="AR44" s="267">
        <f>AR45-AR47</f>
        <v>-968.06200000000001</v>
      </c>
      <c r="AS44" s="268"/>
      <c r="AT44" s="267">
        <v>-1069</v>
      </c>
      <c r="AU44" s="268"/>
      <c r="AV44" s="267">
        <v>-1025</v>
      </c>
      <c r="AW44" s="268"/>
      <c r="AX44" s="267">
        <v>-1186.1200000000001</v>
      </c>
      <c r="AY44" s="268"/>
      <c r="AZ44" s="267">
        <v>-1045.6969999999999</v>
      </c>
      <c r="BA44" s="268"/>
      <c r="BB44" s="267">
        <f>BB45-BB47</f>
        <v>-1118.8319999999999</v>
      </c>
      <c r="BC44" s="279"/>
      <c r="BD44" s="297">
        <f>BD45-BD47</f>
        <v>-12063.994000000002</v>
      </c>
      <c r="BE44" s="298"/>
      <c r="BF44" s="332">
        <f>BF45-BF47</f>
        <v>-1172.1020000000001</v>
      </c>
      <c r="BG44" s="268"/>
      <c r="BH44" s="267">
        <f>BH45-BH47</f>
        <v>-855.69400000000007</v>
      </c>
      <c r="BI44" s="268"/>
      <c r="BJ44" s="267">
        <f>BJ45-BJ47</f>
        <v>-1022.6</v>
      </c>
      <c r="BK44" s="318"/>
      <c r="BL44" s="109">
        <f>BL45-BL47</f>
        <v>-989.52800000000013</v>
      </c>
      <c r="BM44" s="109"/>
      <c r="BN44" s="108">
        <f>BN45-BN47</f>
        <v>-1090.5259999999998</v>
      </c>
      <c r="BO44" s="109"/>
      <c r="BP44" s="108">
        <f>BP45-BP47</f>
        <v>-973</v>
      </c>
      <c r="BQ44" s="109"/>
      <c r="BR44" s="108">
        <f>BR45-BR47</f>
        <v>-1071</v>
      </c>
      <c r="BS44" s="109"/>
      <c r="BT44" s="108">
        <f>BT45-BT47</f>
        <v>-1038.692</v>
      </c>
      <c r="BU44" s="109"/>
      <c r="BV44" s="108">
        <f>BV45-BV47</f>
        <v>-952.39600000000007</v>
      </c>
      <c r="BW44" s="109"/>
      <c r="BX44" s="108">
        <v>-1212.4270000000001</v>
      </c>
      <c r="BY44" s="109"/>
      <c r="BZ44" s="108">
        <f>BZ45-BZ47</f>
        <v>-1091.08</v>
      </c>
      <c r="CA44" s="109"/>
      <c r="CB44" s="108">
        <f>CB45-CB47</f>
        <v>-1091.2139999999999</v>
      </c>
      <c r="CC44" s="150"/>
      <c r="CD44" s="211">
        <v>-12560.654</v>
      </c>
      <c r="CE44" s="486"/>
      <c r="CF44" s="108">
        <v>-1067.7380000000001</v>
      </c>
      <c r="CG44" s="109"/>
      <c r="CH44" s="108">
        <v>-986.23</v>
      </c>
      <c r="CI44" s="109"/>
      <c r="CJ44" s="108">
        <v>-956.67200000000003</v>
      </c>
      <c r="CK44" s="109"/>
      <c r="CL44" s="108">
        <v>-1092.376</v>
      </c>
      <c r="CM44" s="109"/>
      <c r="CN44" s="108">
        <v>-1038.068</v>
      </c>
      <c r="CO44" s="109"/>
      <c r="CP44" s="108">
        <v>-1104.991</v>
      </c>
      <c r="CQ44" s="109"/>
      <c r="CR44" s="108">
        <v>-1036.9570000000001</v>
      </c>
      <c r="CS44" s="109"/>
      <c r="CT44" s="108">
        <v>-979.46500000000015</v>
      </c>
      <c r="CU44" s="109"/>
      <c r="CV44" s="108">
        <v>-911.60299999999995</v>
      </c>
      <c r="CW44" s="109"/>
      <c r="CX44" s="108">
        <v>-1104.4160000000002</v>
      </c>
      <c r="CY44" s="109"/>
      <c r="CZ44" s="108">
        <v>-880.75599999999997</v>
      </c>
      <c r="DA44" s="153"/>
      <c r="DB44" s="109">
        <v>-963.798</v>
      </c>
      <c r="DC44" s="150"/>
      <c r="DD44" s="211">
        <v>-12123.070000000002</v>
      </c>
      <c r="DE44" s="109"/>
      <c r="DF44" s="166">
        <f>DF45-DF47</f>
        <v>-755.61299999999994</v>
      </c>
      <c r="DG44" s="153"/>
      <c r="DH44" s="108">
        <f>DH45-DH47</f>
        <v>-566.68799999999999</v>
      </c>
      <c r="DI44" s="109"/>
      <c r="DJ44" s="108">
        <f>DJ45-DJ47</f>
        <v>-606.53800000000001</v>
      </c>
      <c r="DK44" s="109"/>
      <c r="DL44" s="108">
        <f>DL45-DL47</f>
        <v>-444.03899999999999</v>
      </c>
      <c r="DM44" s="109"/>
      <c r="DN44" s="108">
        <f>DN45-DN47</f>
        <v>-414.90799999999996</v>
      </c>
      <c r="DO44" s="109"/>
      <c r="DP44" s="108">
        <f>DP45-DP47</f>
        <v>-415.54200000000003</v>
      </c>
      <c r="DQ44" s="153"/>
      <c r="DR44" s="109">
        <f>DR45-DR47</f>
        <v>-465.346</v>
      </c>
      <c r="DS44" s="109"/>
      <c r="DT44" s="108">
        <f>DT45-DT47</f>
        <v>-396.12500000000006</v>
      </c>
      <c r="DU44" s="109"/>
      <c r="DV44" s="108">
        <f>DV45-DV47</f>
        <v>-426.38299999999998</v>
      </c>
      <c r="DW44" s="109"/>
      <c r="DX44" s="108">
        <f>DX45-DX47</f>
        <v>-579.99799999999993</v>
      </c>
      <c r="DY44" s="109"/>
      <c r="DZ44" s="108">
        <f>DZ45-DZ47</f>
        <v>-609.54700000000003</v>
      </c>
      <c r="EA44" s="109"/>
      <c r="EB44" s="108">
        <f>EB45-EB47</f>
        <v>-670.53800000000001</v>
      </c>
      <c r="EC44" s="109"/>
      <c r="ED44" s="211">
        <f>ED45-ED47</f>
        <v>-6351.2650000000003</v>
      </c>
      <c r="EE44" s="486"/>
      <c r="EF44" s="108">
        <f>EF45-EF47</f>
        <v>-430.51800000000003</v>
      </c>
      <c r="EG44" s="109"/>
      <c r="EH44" s="108">
        <f t="shared" ref="EH44:EJ44" si="74">EH45-EH47</f>
        <v>-513.93299999999999</v>
      </c>
      <c r="EI44" s="109"/>
      <c r="EJ44" s="108">
        <f t="shared" si="74"/>
        <v>-641.29899999999998</v>
      </c>
      <c r="EK44" s="109"/>
      <c r="EL44" s="108">
        <f t="shared" ref="EL44:EN44" si="75">EL45-EL47</f>
        <v>-607.52099999999996</v>
      </c>
      <c r="EM44" s="109"/>
      <c r="EN44" s="108">
        <f t="shared" si="75"/>
        <v>-828.42200000000003</v>
      </c>
      <c r="EO44" s="109"/>
      <c r="EP44" s="108">
        <f t="shared" ref="EP44:ER44" si="76">EP45-EP47</f>
        <v>-476.01600000000002</v>
      </c>
      <c r="EQ44" s="109"/>
      <c r="ER44" s="108">
        <f t="shared" si="76"/>
        <v>-682.54</v>
      </c>
      <c r="ES44" s="109"/>
      <c r="ET44" s="211">
        <f>ET45-ET47</f>
        <v>-4180.2489999999998</v>
      </c>
      <c r="EU44" s="486"/>
    </row>
    <row r="45" spans="2:153" ht="15" customHeight="1" thickTop="1">
      <c r="B45" s="410" t="s">
        <v>28</v>
      </c>
      <c r="C45" s="411"/>
      <c r="D45" s="411"/>
      <c r="E45" s="412"/>
      <c r="F45" s="430">
        <v>45.984000000000002</v>
      </c>
      <c r="G45" s="381"/>
      <c r="H45" s="380">
        <v>50.392000000000003</v>
      </c>
      <c r="I45" s="381"/>
      <c r="J45" s="111">
        <v>48.39</v>
      </c>
      <c r="K45" s="111"/>
      <c r="L45" s="110">
        <v>52.683999999999997</v>
      </c>
      <c r="M45" s="111"/>
      <c r="N45" s="110">
        <v>67.409000000000006</v>
      </c>
      <c r="O45" s="145"/>
      <c r="P45" s="111">
        <v>58.753</v>
      </c>
      <c r="Q45" s="111"/>
      <c r="R45" s="110">
        <v>58.39</v>
      </c>
      <c r="S45" s="145"/>
      <c r="T45" s="110">
        <v>55.45</v>
      </c>
      <c r="U45" s="145"/>
      <c r="V45" s="110">
        <v>55.15</v>
      </c>
      <c r="W45" s="145"/>
      <c r="X45" s="111">
        <v>47.706000000000003</v>
      </c>
      <c r="Y45" s="111"/>
      <c r="Z45" s="110">
        <v>50.463000000000001</v>
      </c>
      <c r="AA45" s="111"/>
      <c r="AB45" s="110">
        <v>45.378</v>
      </c>
      <c r="AC45" s="114"/>
      <c r="AD45" s="324">
        <v>636.149</v>
      </c>
      <c r="AE45" s="325"/>
      <c r="AF45" s="144">
        <v>48.021000000000001</v>
      </c>
      <c r="AG45" s="111"/>
      <c r="AH45" s="110">
        <v>46.335000000000001</v>
      </c>
      <c r="AI45" s="111"/>
      <c r="AJ45" s="110">
        <v>59.701000000000001</v>
      </c>
      <c r="AK45" s="111"/>
      <c r="AL45" s="110">
        <v>58.509</v>
      </c>
      <c r="AM45" s="111"/>
      <c r="AN45" s="110">
        <v>64.27</v>
      </c>
      <c r="AO45" s="145"/>
      <c r="AP45" s="111">
        <v>57.057000000000002</v>
      </c>
      <c r="AQ45" s="111"/>
      <c r="AR45" s="110">
        <v>53.47</v>
      </c>
      <c r="AS45" s="111"/>
      <c r="AT45" s="110">
        <v>62.337000000000003</v>
      </c>
      <c r="AU45" s="111"/>
      <c r="AV45" s="110">
        <v>56.512999999999998</v>
      </c>
      <c r="AW45" s="111"/>
      <c r="AX45" s="110">
        <v>57.387999999999998</v>
      </c>
      <c r="AY45" s="111"/>
      <c r="AZ45" s="110">
        <v>48.457000000000001</v>
      </c>
      <c r="BA45" s="111"/>
      <c r="BB45" s="110">
        <v>47.975999999999999</v>
      </c>
      <c r="BC45" s="114"/>
      <c r="BD45" s="116">
        <f>AF45+AH45+AJ45+AL45+AN45+AP45+AR45+AT45+AV45+AX45+AZ45+BB45</f>
        <v>660.03399999999988</v>
      </c>
      <c r="BE45" s="117"/>
      <c r="BF45" s="144">
        <v>55.664999999999999</v>
      </c>
      <c r="BG45" s="111"/>
      <c r="BH45" s="110">
        <v>47.265999999999998</v>
      </c>
      <c r="BI45" s="111"/>
      <c r="BJ45" s="110">
        <v>66.725999999999999</v>
      </c>
      <c r="BK45" s="145"/>
      <c r="BL45" s="111">
        <v>64.641000000000005</v>
      </c>
      <c r="BM45" s="111"/>
      <c r="BN45" s="110">
        <v>74.968999999999994</v>
      </c>
      <c r="BO45" s="111"/>
      <c r="BP45" s="110">
        <v>62</v>
      </c>
      <c r="BQ45" s="111"/>
      <c r="BR45" s="110">
        <v>57</v>
      </c>
      <c r="BS45" s="111"/>
      <c r="BT45" s="110">
        <v>59.048999999999999</v>
      </c>
      <c r="BU45" s="111"/>
      <c r="BV45" s="110">
        <v>43.588000000000001</v>
      </c>
      <c r="BW45" s="111"/>
      <c r="BX45" s="110">
        <v>53.454000000000001</v>
      </c>
      <c r="BY45" s="111"/>
      <c r="BZ45" s="110">
        <v>47.808999999999997</v>
      </c>
      <c r="CA45" s="111"/>
      <c r="CB45" s="110">
        <v>40.502000000000002</v>
      </c>
      <c r="CC45" s="114"/>
      <c r="CD45" s="116">
        <v>672.30299999999977</v>
      </c>
      <c r="CE45" s="117"/>
      <c r="CF45" s="110">
        <v>43.308999999999997</v>
      </c>
      <c r="CG45" s="111"/>
      <c r="CH45" s="110">
        <v>51.395000000000003</v>
      </c>
      <c r="CI45" s="111"/>
      <c r="CJ45" s="110">
        <v>60.634</v>
      </c>
      <c r="CK45" s="111"/>
      <c r="CL45" s="110">
        <v>68.221000000000004</v>
      </c>
      <c r="CM45" s="111"/>
      <c r="CN45" s="110">
        <v>63.247999999999998</v>
      </c>
      <c r="CO45" s="111"/>
      <c r="CP45" s="110">
        <v>86.457999999999998</v>
      </c>
      <c r="CQ45" s="111"/>
      <c r="CR45" s="110">
        <v>275.46699999999998</v>
      </c>
      <c r="CS45" s="111"/>
      <c r="CT45" s="110">
        <v>149.333</v>
      </c>
      <c r="CU45" s="111"/>
      <c r="CV45" s="110">
        <v>214.166</v>
      </c>
      <c r="CW45" s="111"/>
      <c r="CX45" s="110">
        <v>223.566</v>
      </c>
      <c r="CY45" s="111"/>
      <c r="CZ45" s="110">
        <v>103.221</v>
      </c>
      <c r="DA45" s="145"/>
      <c r="DB45" s="111">
        <v>165.25200000000001</v>
      </c>
      <c r="DC45" s="114"/>
      <c r="DD45" s="116">
        <f>SUM(CF45:DC45)</f>
        <v>1504.27</v>
      </c>
      <c r="DE45" s="111"/>
      <c r="DF45" s="144">
        <v>157.50899999999999</v>
      </c>
      <c r="DG45" s="145"/>
      <c r="DH45" s="110">
        <v>184.08500000000001</v>
      </c>
      <c r="DI45" s="111"/>
      <c r="DJ45" s="110">
        <v>181.20699999999999</v>
      </c>
      <c r="DK45" s="111"/>
      <c r="DL45" s="110">
        <v>89.168000000000006</v>
      </c>
      <c r="DM45" s="111"/>
      <c r="DN45" s="110">
        <v>78.384</v>
      </c>
      <c r="DO45" s="111"/>
      <c r="DP45" s="110">
        <v>107.559</v>
      </c>
      <c r="DQ45" s="145"/>
      <c r="DR45" s="111">
        <v>91.433999999999997</v>
      </c>
      <c r="DS45" s="111"/>
      <c r="DT45" s="110">
        <v>188.089</v>
      </c>
      <c r="DU45" s="111"/>
      <c r="DV45" s="110">
        <v>226.09899999999999</v>
      </c>
      <c r="DW45" s="111"/>
      <c r="DX45" s="110">
        <v>146.93600000000001</v>
      </c>
      <c r="DY45" s="111"/>
      <c r="DZ45" s="110">
        <v>102.214</v>
      </c>
      <c r="EA45" s="111"/>
      <c r="EB45" s="110">
        <v>172.851</v>
      </c>
      <c r="EC45" s="111"/>
      <c r="ED45" s="116">
        <f>DF45+DH45+DJ45+DL45+DN45+DP45+DR45+DT45+DV45+DX45+DZ45+EB45</f>
        <v>1725.5349999999999</v>
      </c>
      <c r="EE45" s="117"/>
      <c r="EF45" s="110">
        <v>241.506</v>
      </c>
      <c r="EG45" s="111"/>
      <c r="EH45" s="110">
        <v>238.51400000000001</v>
      </c>
      <c r="EI45" s="111"/>
      <c r="EJ45" s="110">
        <v>326.24599999999998</v>
      </c>
      <c r="EK45" s="111"/>
      <c r="EL45" s="110">
        <v>279.71300000000002</v>
      </c>
      <c r="EM45" s="111"/>
      <c r="EN45" s="110">
        <v>158.648</v>
      </c>
      <c r="EO45" s="111"/>
      <c r="EP45" s="110">
        <v>420.33800000000002</v>
      </c>
      <c r="EQ45" s="111"/>
      <c r="ER45" s="110">
        <v>281.048</v>
      </c>
      <c r="ES45" s="111"/>
      <c r="ET45" s="116">
        <f>EF45+EH45+EJ45+EL45+EN45+EP45+ER45</f>
        <v>1946.0129999999999</v>
      </c>
      <c r="EU45" s="117"/>
    </row>
    <row r="46" spans="2:153" ht="15" customHeight="1" thickBot="1">
      <c r="B46" s="392" t="s">
        <v>23</v>
      </c>
      <c r="C46" s="393"/>
      <c r="D46" s="393"/>
      <c r="E46" s="394"/>
      <c r="F46" s="112">
        <f>-0.111</f>
        <v>-0.111</v>
      </c>
      <c r="G46" s="151"/>
      <c r="H46" s="96">
        <v>-0.05</v>
      </c>
      <c r="I46" s="151"/>
      <c r="J46" s="112">
        <v>-0.23899999999999999</v>
      </c>
      <c r="K46" s="112"/>
      <c r="L46" s="96">
        <v>-8.4000000000000005E-2</v>
      </c>
      <c r="M46" s="112"/>
      <c r="N46" s="96">
        <v>6.6000000000000003E-2</v>
      </c>
      <c r="O46" s="151"/>
      <c r="P46" s="112">
        <v>-0.02</v>
      </c>
      <c r="Q46" s="112"/>
      <c r="R46" s="96">
        <v>-9.4E-2</v>
      </c>
      <c r="S46" s="151"/>
      <c r="T46" s="96">
        <v>-0.11</v>
      </c>
      <c r="U46" s="151"/>
      <c r="V46" s="96">
        <v>-8.5000000000000006E-2</v>
      </c>
      <c r="W46" s="151"/>
      <c r="X46" s="112">
        <v>-0.26700000000000002</v>
      </c>
      <c r="Y46" s="112"/>
      <c r="Z46" s="96">
        <v>3.6999999999999998E-2</v>
      </c>
      <c r="AA46" s="112"/>
      <c r="AB46" s="96">
        <v>-1E-3</v>
      </c>
      <c r="AC46" s="115"/>
      <c r="AD46" s="328">
        <v>-8.5000000000000006E-2</v>
      </c>
      <c r="AE46" s="329"/>
      <c r="AF46" s="181">
        <v>4.3999999999999997E-2</v>
      </c>
      <c r="AG46" s="112"/>
      <c r="AH46" s="96">
        <v>-8.1000000000000003E-2</v>
      </c>
      <c r="AI46" s="112"/>
      <c r="AJ46" s="96">
        <v>0.23400000000000001</v>
      </c>
      <c r="AK46" s="112"/>
      <c r="AL46" s="96">
        <v>0.111</v>
      </c>
      <c r="AM46" s="112"/>
      <c r="AN46" s="96">
        <v>-4.7E-2</v>
      </c>
      <c r="AO46" s="151"/>
      <c r="AP46" s="112">
        <v>-2.9000000000000001E-2</v>
      </c>
      <c r="AQ46" s="112"/>
      <c r="AR46" s="96">
        <v>-8.4000000000000005E-2</v>
      </c>
      <c r="AS46" s="112"/>
      <c r="AT46" s="96">
        <v>0.124</v>
      </c>
      <c r="AU46" s="112"/>
      <c r="AV46" s="96">
        <v>2.5000000000000001E-2</v>
      </c>
      <c r="AW46" s="112"/>
      <c r="AX46" s="96">
        <v>0.20300000000000001</v>
      </c>
      <c r="AY46" s="112"/>
      <c r="AZ46" s="96">
        <v>-0.04</v>
      </c>
      <c r="BA46" s="112"/>
      <c r="BB46" s="96">
        <v>5.7000000000000002E-2</v>
      </c>
      <c r="BC46" s="115"/>
      <c r="BD46" s="295">
        <v>3.7999999999999999E-2</v>
      </c>
      <c r="BE46" s="296"/>
      <c r="BF46" s="477">
        <v>0.159</v>
      </c>
      <c r="BG46" s="200"/>
      <c r="BH46" s="96">
        <v>0.02</v>
      </c>
      <c r="BI46" s="112"/>
      <c r="BJ46" s="96">
        <v>0.11799999999999999</v>
      </c>
      <c r="BK46" s="151"/>
      <c r="BL46" s="112">
        <v>0.105</v>
      </c>
      <c r="BM46" s="112"/>
      <c r="BN46" s="199">
        <v>0.16600000000000001</v>
      </c>
      <c r="BO46" s="200"/>
      <c r="BP46" s="199">
        <v>7.9000000000000001E-2</v>
      </c>
      <c r="BQ46" s="200"/>
      <c r="BR46" s="199">
        <v>6.7000000000000004E-2</v>
      </c>
      <c r="BS46" s="200"/>
      <c r="BT46" s="199">
        <v>-5.2999999999999999E-2</v>
      </c>
      <c r="BU46" s="200"/>
      <c r="BV46" s="199">
        <v>-0.22870843876630154</v>
      </c>
      <c r="BW46" s="200"/>
      <c r="BX46" s="199">
        <v>-6.8550916567923559E-2</v>
      </c>
      <c r="BY46" s="200"/>
      <c r="BZ46" s="199">
        <v>-1.3372680933611325E-2</v>
      </c>
      <c r="CA46" s="200"/>
      <c r="CB46" s="199">
        <v>-0.156</v>
      </c>
      <c r="CC46" s="490"/>
      <c r="CD46" s="212">
        <v>1.8593066083259391E-2</v>
      </c>
      <c r="CE46" s="278"/>
      <c r="CF46" s="199">
        <f>CF45/BF45-1</f>
        <v>-0.22197071768615828</v>
      </c>
      <c r="CG46" s="200"/>
      <c r="CH46" s="199">
        <f t="shared" ref="CH46" si="77">CH45/BH45-1</f>
        <v>8.7356662294249654E-2</v>
      </c>
      <c r="CI46" s="200"/>
      <c r="CJ46" s="199">
        <f t="shared" ref="CJ46" si="78">CJ45/BJ45-1</f>
        <v>-9.1298744117735198E-2</v>
      </c>
      <c r="CK46" s="200"/>
      <c r="CL46" s="199">
        <f t="shared" ref="CL46" si="79">CL45/BL45-1</f>
        <v>5.5382806577868537E-2</v>
      </c>
      <c r="CM46" s="200"/>
      <c r="CN46" s="199">
        <f t="shared" ref="CN46" si="80">CN45/BN45-1</f>
        <v>-0.15634462244394343</v>
      </c>
      <c r="CO46" s="200"/>
      <c r="CP46" s="199">
        <f t="shared" ref="CP46" si="81">CP45/BP45-1</f>
        <v>0.39448387096774185</v>
      </c>
      <c r="CQ46" s="200"/>
      <c r="CR46" s="199">
        <f t="shared" ref="CR46" si="82">CR45/BR45-1</f>
        <v>3.832754385964912</v>
      </c>
      <c r="CS46" s="200"/>
      <c r="CT46" s="199">
        <f t="shared" ref="CT46" si="83">CT45/BT45-1</f>
        <v>1.5289674676963201</v>
      </c>
      <c r="CU46" s="200"/>
      <c r="CV46" s="199">
        <f t="shared" ref="CV46" si="84">CV45/BV45-1</f>
        <v>3.9134165366614662</v>
      </c>
      <c r="CW46" s="200"/>
      <c r="CX46" s="199">
        <f t="shared" ref="CX46" si="85">CX45/BX45-1</f>
        <v>3.1823998204063306</v>
      </c>
      <c r="CY46" s="200"/>
      <c r="CZ46" s="199">
        <f t="shared" ref="CZ46" si="86">CZ45/BZ45-1</f>
        <v>1.1590286347758791</v>
      </c>
      <c r="DA46" s="200"/>
      <c r="DB46" s="199">
        <f t="shared" ref="DB46" si="87">DB45/CB45-1</f>
        <v>3.0800948101328327</v>
      </c>
      <c r="DC46" s="200"/>
      <c r="DD46" s="212">
        <f>DD45/CD45-1</f>
        <v>1.23748815638187</v>
      </c>
      <c r="DE46" s="112"/>
      <c r="DF46" s="181">
        <f>DF45/CF45-1</f>
        <v>2.6368653166778269</v>
      </c>
      <c r="DG46" s="151"/>
      <c r="DH46" s="96">
        <f>DH45/CH45-1</f>
        <v>2.5817686545383793</v>
      </c>
      <c r="DI46" s="112"/>
      <c r="DJ46" s="96">
        <f>DJ45/CJ45-1</f>
        <v>1.9885377840815384</v>
      </c>
      <c r="DK46" s="112"/>
      <c r="DL46" s="96">
        <f>DL45/CL45-1</f>
        <v>0.30704621744037763</v>
      </c>
      <c r="DM46" s="112"/>
      <c r="DN46" s="96">
        <f>DN45/CN45-1</f>
        <v>0.23931191500126481</v>
      </c>
      <c r="DO46" s="112"/>
      <c r="DP46" s="96">
        <f>DP45/CP45-1</f>
        <v>0.24406069999306013</v>
      </c>
      <c r="DQ46" s="151"/>
      <c r="DR46" s="112">
        <f>DR45/CR45-1</f>
        <v>-0.66807639390562201</v>
      </c>
      <c r="DS46" s="112"/>
      <c r="DT46" s="96">
        <f>DT45/CT45-1</f>
        <v>0.2595273650164398</v>
      </c>
      <c r="DU46" s="112"/>
      <c r="DV46" s="96">
        <f>DV45/CV45-1</f>
        <v>5.5718461380424467E-2</v>
      </c>
      <c r="DW46" s="112"/>
      <c r="DX46" s="96">
        <f>DX45/CX45-1</f>
        <v>-0.34276231627349418</v>
      </c>
      <c r="DY46" s="112"/>
      <c r="DZ46" s="96">
        <f>DZ45/CZ45-1</f>
        <v>-9.755766752889472E-3</v>
      </c>
      <c r="EA46" s="112"/>
      <c r="EB46" s="96">
        <f>EB45/DB45-1</f>
        <v>4.5984314864570441E-2</v>
      </c>
      <c r="EC46" s="112"/>
      <c r="ED46" s="69">
        <f>ED45/(CF45+CH45+CJ45+CL45+CN45+CP45+CR45+CT45+CV45+CX45+CZ45+DB45)-1</f>
        <v>0.14709128015582307</v>
      </c>
      <c r="EE46" s="70"/>
      <c r="EF46" s="96">
        <f>EF45/DF45-1</f>
        <v>0.53328381235357991</v>
      </c>
      <c r="EG46" s="112"/>
      <c r="EH46" s="96">
        <f t="shared" ref="EH46" si="88">EH45/DH45-1</f>
        <v>0.29567319444821694</v>
      </c>
      <c r="EI46" s="112"/>
      <c r="EJ46" s="96">
        <f t="shared" ref="EJ46" si="89">EJ45/DJ45-1</f>
        <v>0.80040506161461744</v>
      </c>
      <c r="EK46" s="112"/>
      <c r="EL46" s="96">
        <f t="shared" ref="EL46" si="90">EL45/DL45-1</f>
        <v>2.1369213170644179</v>
      </c>
      <c r="EM46" s="112"/>
      <c r="EN46" s="96">
        <f t="shared" ref="EN46" si="91">EN45/DN45-1</f>
        <v>1.0239844866299244</v>
      </c>
      <c r="EO46" s="112"/>
      <c r="EP46" s="96">
        <f t="shared" ref="EP46" si="92">EP45/DP45-1</f>
        <v>2.9079760875426515</v>
      </c>
      <c r="EQ46" s="112"/>
      <c r="ER46" s="96">
        <f t="shared" ref="ER46" si="93">ER45/DR45-1</f>
        <v>2.0737799943128379</v>
      </c>
      <c r="ES46" s="112"/>
      <c r="ET46" s="69">
        <f>ET45/(DF45+DH45+DJ45+DL45+DN45+DP45+DR45)-1</f>
        <v>1.1881393743267528</v>
      </c>
      <c r="EU46" s="70"/>
    </row>
    <row r="47" spans="2:153" ht="15" customHeight="1" thickTop="1">
      <c r="B47" s="410" t="s">
        <v>29</v>
      </c>
      <c r="C47" s="411"/>
      <c r="D47" s="411"/>
      <c r="E47" s="412"/>
      <c r="F47" s="111">
        <v>828.93</v>
      </c>
      <c r="G47" s="145"/>
      <c r="H47" s="110">
        <v>794.40300000000002</v>
      </c>
      <c r="I47" s="145"/>
      <c r="J47" s="111">
        <v>999.27800000000002</v>
      </c>
      <c r="K47" s="111"/>
      <c r="L47" s="110">
        <v>896.13400000000001</v>
      </c>
      <c r="M47" s="111"/>
      <c r="N47" s="110">
        <v>1039.3009999999999</v>
      </c>
      <c r="O47" s="145"/>
      <c r="P47" s="111">
        <v>997.75900000000001</v>
      </c>
      <c r="Q47" s="111"/>
      <c r="R47" s="110">
        <v>976.80600000000004</v>
      </c>
      <c r="S47" s="145"/>
      <c r="T47" s="110">
        <v>1069.1199999999999</v>
      </c>
      <c r="U47" s="145"/>
      <c r="V47" s="110">
        <v>948.48299999999995</v>
      </c>
      <c r="W47" s="145"/>
      <c r="X47" s="111">
        <v>1079.894</v>
      </c>
      <c r="Y47" s="111"/>
      <c r="Z47" s="110">
        <v>1011.852</v>
      </c>
      <c r="AA47" s="111"/>
      <c r="AB47" s="110">
        <v>1055.018</v>
      </c>
      <c r="AC47" s="114"/>
      <c r="AD47" s="324">
        <v>11696.978000000001</v>
      </c>
      <c r="AE47" s="325"/>
      <c r="AF47" s="144">
        <v>942.16399999999999</v>
      </c>
      <c r="AG47" s="111"/>
      <c r="AH47" s="110">
        <v>744.64099999999996</v>
      </c>
      <c r="AI47" s="111"/>
      <c r="AJ47" s="110">
        <v>1227.8140000000001</v>
      </c>
      <c r="AK47" s="111"/>
      <c r="AL47" s="110">
        <v>895.47900000000004</v>
      </c>
      <c r="AM47" s="111"/>
      <c r="AN47" s="110">
        <v>1112.529</v>
      </c>
      <c r="AO47" s="145"/>
      <c r="AP47" s="111">
        <v>1062.7070000000001</v>
      </c>
      <c r="AQ47" s="111"/>
      <c r="AR47" s="110">
        <v>1021.532</v>
      </c>
      <c r="AS47" s="111"/>
      <c r="AT47" s="110">
        <v>1131.2449999999999</v>
      </c>
      <c r="AU47" s="111"/>
      <c r="AV47" s="110">
        <v>1081.4469999999999</v>
      </c>
      <c r="AW47" s="111"/>
      <c r="AX47" s="110">
        <v>1243.508</v>
      </c>
      <c r="AY47" s="111"/>
      <c r="AZ47" s="110">
        <v>1094.154</v>
      </c>
      <c r="BA47" s="111"/>
      <c r="BB47" s="110">
        <v>1166.808</v>
      </c>
      <c r="BC47" s="114"/>
      <c r="BD47" s="116">
        <f>AF47+AH47+AJ47+AL47+AN47+AP47+AR47+AT47+AV47+AX47+AZ47+BB47</f>
        <v>12724.028000000002</v>
      </c>
      <c r="BE47" s="117"/>
      <c r="BF47" s="144">
        <v>1227.7670000000001</v>
      </c>
      <c r="BG47" s="111"/>
      <c r="BH47" s="110">
        <v>902.96</v>
      </c>
      <c r="BI47" s="111"/>
      <c r="BJ47" s="110">
        <v>1089.326</v>
      </c>
      <c r="BK47" s="145"/>
      <c r="BL47" s="111">
        <v>1054.1690000000001</v>
      </c>
      <c r="BM47" s="111"/>
      <c r="BN47" s="110">
        <v>1165.4949999999999</v>
      </c>
      <c r="BO47" s="111"/>
      <c r="BP47" s="110">
        <v>1035</v>
      </c>
      <c r="BQ47" s="111"/>
      <c r="BR47" s="110">
        <v>1128</v>
      </c>
      <c r="BS47" s="111"/>
      <c r="BT47" s="110">
        <v>1097.741</v>
      </c>
      <c r="BU47" s="111"/>
      <c r="BV47" s="110">
        <v>995.98400000000004</v>
      </c>
      <c r="BW47" s="111"/>
      <c r="BX47" s="110">
        <v>1265.8810000000001</v>
      </c>
      <c r="BY47" s="111"/>
      <c r="BZ47" s="110">
        <v>1138.8889999999999</v>
      </c>
      <c r="CA47" s="111"/>
      <c r="CB47" s="110">
        <v>1131.7159999999999</v>
      </c>
      <c r="CC47" s="114"/>
      <c r="CD47" s="116">
        <v>13232.957</v>
      </c>
      <c r="CE47" s="117"/>
      <c r="CF47" s="110">
        <v>1111.22</v>
      </c>
      <c r="CG47" s="111"/>
      <c r="CH47" s="110">
        <v>1038.883</v>
      </c>
      <c r="CI47" s="111"/>
      <c r="CJ47" s="110">
        <v>1017.323</v>
      </c>
      <c r="CK47" s="111"/>
      <c r="CL47" s="110">
        <v>1160.8</v>
      </c>
      <c r="CM47" s="111"/>
      <c r="CN47" s="110">
        <v>1101.316</v>
      </c>
      <c r="CO47" s="111"/>
      <c r="CP47" s="110">
        <v>1161.4110000000001</v>
      </c>
      <c r="CQ47" s="111"/>
      <c r="CR47" s="110">
        <v>1114.3620000000001</v>
      </c>
      <c r="CS47" s="111"/>
      <c r="CT47" s="110">
        <v>1042.5630000000001</v>
      </c>
      <c r="CU47" s="111"/>
      <c r="CV47" s="110">
        <v>973.23299999999995</v>
      </c>
      <c r="CW47" s="111"/>
      <c r="CX47" s="110">
        <v>1168.0940000000001</v>
      </c>
      <c r="CY47" s="111"/>
      <c r="CZ47" s="110">
        <v>935.447</v>
      </c>
      <c r="DA47" s="145"/>
      <c r="DB47" s="111">
        <v>1011.8049999999999</v>
      </c>
      <c r="DC47" s="114"/>
      <c r="DD47" s="116">
        <v>12836.457000000002</v>
      </c>
      <c r="DE47" s="111"/>
      <c r="DF47" s="144">
        <v>913.12199999999996</v>
      </c>
      <c r="DG47" s="145"/>
      <c r="DH47" s="110">
        <v>750.77300000000002</v>
      </c>
      <c r="DI47" s="111"/>
      <c r="DJ47" s="110">
        <v>787.745</v>
      </c>
      <c r="DK47" s="111"/>
      <c r="DL47" s="110">
        <v>533.20699999999999</v>
      </c>
      <c r="DM47" s="111"/>
      <c r="DN47" s="110">
        <v>493.29199999999997</v>
      </c>
      <c r="DO47" s="111"/>
      <c r="DP47" s="110">
        <v>523.101</v>
      </c>
      <c r="DQ47" s="145"/>
      <c r="DR47" s="111">
        <v>556.78</v>
      </c>
      <c r="DS47" s="111"/>
      <c r="DT47" s="110">
        <v>584.21400000000006</v>
      </c>
      <c r="DU47" s="111"/>
      <c r="DV47" s="110">
        <v>652.48199999999997</v>
      </c>
      <c r="DW47" s="111"/>
      <c r="DX47" s="110">
        <v>726.93399999999997</v>
      </c>
      <c r="DY47" s="111"/>
      <c r="DZ47" s="110">
        <v>711.76099999999997</v>
      </c>
      <c r="EA47" s="111"/>
      <c r="EB47" s="110">
        <v>843.38900000000001</v>
      </c>
      <c r="EC47" s="111"/>
      <c r="ED47" s="116">
        <f>DF47+DH47+DJ47+DL47+DN47+DP47+DR47+DT47+DV47+DX47+DZ47+EB47</f>
        <v>8076.8</v>
      </c>
      <c r="EE47" s="117"/>
      <c r="EF47" s="110">
        <v>672.024</v>
      </c>
      <c r="EG47" s="111"/>
      <c r="EH47" s="110">
        <v>752.447</v>
      </c>
      <c r="EI47" s="111"/>
      <c r="EJ47" s="110">
        <v>967.54499999999996</v>
      </c>
      <c r="EK47" s="111"/>
      <c r="EL47" s="110">
        <v>887.23400000000004</v>
      </c>
      <c r="EM47" s="111"/>
      <c r="EN47" s="110">
        <v>987.07</v>
      </c>
      <c r="EO47" s="111"/>
      <c r="EP47" s="110">
        <v>896.35400000000004</v>
      </c>
      <c r="EQ47" s="111"/>
      <c r="ER47" s="110">
        <v>963.58799999999997</v>
      </c>
      <c r="ES47" s="111"/>
      <c r="ET47" s="116">
        <f>EF47+EH47+EJ47+EL47+EN47+EP47+ER47</f>
        <v>6126.2619999999997</v>
      </c>
      <c r="EU47" s="117"/>
    </row>
    <row r="48" spans="2:153" ht="15" customHeight="1" thickBot="1">
      <c r="B48" s="398" t="s">
        <v>21</v>
      </c>
      <c r="C48" s="399"/>
      <c r="D48" s="399"/>
      <c r="E48" s="400"/>
      <c r="F48" s="194">
        <v>-0.187</v>
      </c>
      <c r="G48" s="265"/>
      <c r="H48" s="193">
        <v>-0.13900000000000001</v>
      </c>
      <c r="I48" s="265"/>
      <c r="J48" s="194">
        <v>-0.03</v>
      </c>
      <c r="K48" s="194"/>
      <c r="L48" s="193">
        <v>2.9000000000000001E-2</v>
      </c>
      <c r="M48" s="194"/>
      <c r="N48" s="193">
        <v>0.1</v>
      </c>
      <c r="O48" s="265"/>
      <c r="P48" s="194">
        <v>-1.0999999999999999E-2</v>
      </c>
      <c r="Q48" s="194"/>
      <c r="R48" s="75">
        <v>-7.2999999999999995E-2</v>
      </c>
      <c r="S48" s="76"/>
      <c r="T48" s="193">
        <v>6.3E-2</v>
      </c>
      <c r="U48" s="265"/>
      <c r="V48" s="193">
        <v>-0.106</v>
      </c>
      <c r="W48" s="265"/>
      <c r="X48" s="194">
        <v>-0.1</v>
      </c>
      <c r="Y48" s="194"/>
      <c r="Z48" s="193">
        <v>5.2999999999999999E-2</v>
      </c>
      <c r="AA48" s="194"/>
      <c r="AB48" s="75">
        <v>0</v>
      </c>
      <c r="AC48" s="90"/>
      <c r="AD48" s="216">
        <v>-3.5999999999999997E-2</v>
      </c>
      <c r="AE48" s="217"/>
      <c r="AF48" s="259">
        <v>0.13700000000000001</v>
      </c>
      <c r="AG48" s="194"/>
      <c r="AH48" s="193">
        <v>-6.3E-2</v>
      </c>
      <c r="AI48" s="194"/>
      <c r="AJ48" s="193">
        <v>0.22900000000000001</v>
      </c>
      <c r="AK48" s="194"/>
      <c r="AL48" s="193">
        <v>-1E-3</v>
      </c>
      <c r="AM48" s="194"/>
      <c r="AN48" s="193">
        <v>7.0000000000000007E-2</v>
      </c>
      <c r="AO48" s="265"/>
      <c r="AP48" s="194">
        <f>0.065</f>
        <v>6.5000000000000002E-2</v>
      </c>
      <c r="AQ48" s="194"/>
      <c r="AR48" s="193">
        <v>4.5999999999999999E-2</v>
      </c>
      <c r="AS48" s="194"/>
      <c r="AT48" s="193">
        <v>5.8000000000000003E-2</v>
      </c>
      <c r="AU48" s="194"/>
      <c r="AV48" s="193">
        <v>0.14000000000000001</v>
      </c>
      <c r="AW48" s="194"/>
      <c r="AX48" s="193">
        <v>0.152</v>
      </c>
      <c r="AY48" s="194"/>
      <c r="AZ48" s="193">
        <v>8.1000000000000003E-2</v>
      </c>
      <c r="BA48" s="194"/>
      <c r="BB48" s="193">
        <v>0.106</v>
      </c>
      <c r="BC48" s="273"/>
      <c r="BD48" s="274">
        <v>8.7999999999999995E-2</v>
      </c>
      <c r="BE48" s="275"/>
      <c r="BF48" s="259">
        <v>0.30299999999999999</v>
      </c>
      <c r="BG48" s="194"/>
      <c r="BH48" s="193">
        <v>0.21299999999999999</v>
      </c>
      <c r="BI48" s="194"/>
      <c r="BJ48" s="193">
        <v>-0.113</v>
      </c>
      <c r="BK48" s="265"/>
      <c r="BL48" s="194">
        <v>0.17699999999999999</v>
      </c>
      <c r="BM48" s="194"/>
      <c r="BN48" s="193">
        <v>4.7608646606065896E-2</v>
      </c>
      <c r="BO48" s="194"/>
      <c r="BP48" s="193">
        <v>-2.5999999999999999E-2</v>
      </c>
      <c r="BQ48" s="194"/>
      <c r="BR48" s="193">
        <v>0.104</v>
      </c>
      <c r="BS48" s="194"/>
      <c r="BT48" s="193">
        <v>-0.03</v>
      </c>
      <c r="BU48" s="194"/>
      <c r="BV48" s="193">
        <v>-7.9026526496444038E-2</v>
      </c>
      <c r="BW48" s="194"/>
      <c r="BX48" s="193">
        <v>1.799184243285934E-2</v>
      </c>
      <c r="BY48" s="194"/>
      <c r="BZ48" s="193">
        <v>4.0885469504292615E-2</v>
      </c>
      <c r="CA48" s="194"/>
      <c r="CB48" s="193">
        <v>-0.03</v>
      </c>
      <c r="CC48" s="273"/>
      <c r="CD48" s="69">
        <v>3.997034035503555E-2</v>
      </c>
      <c r="CE48" s="70"/>
      <c r="CF48" s="193">
        <v>-9.4925991658026287E-2</v>
      </c>
      <c r="CG48" s="194"/>
      <c r="CH48" s="193">
        <v>0.15053047754053339</v>
      </c>
      <c r="CI48" s="194"/>
      <c r="CJ48" s="193">
        <v>-6.6098670186886199E-2</v>
      </c>
      <c r="CK48" s="194"/>
      <c r="CL48" s="193">
        <v>0.10115171286577374</v>
      </c>
      <c r="CM48" s="194"/>
      <c r="CN48" s="193">
        <v>-5.5065873298469681E-2</v>
      </c>
      <c r="CO48" s="194"/>
      <c r="CP48" s="193">
        <v>0.12167455713880093</v>
      </c>
      <c r="CQ48" s="194"/>
      <c r="CR48" s="193">
        <v>-1.1742607992351939E-2</v>
      </c>
      <c r="CS48" s="194"/>
      <c r="CT48" s="75">
        <v>-5.0265044304621864E-2</v>
      </c>
      <c r="CU48" s="118"/>
      <c r="CV48" s="75">
        <v>-2.2842736429500965E-2</v>
      </c>
      <c r="CW48" s="118"/>
      <c r="CX48" s="75">
        <v>-7.7248177356323389E-2</v>
      </c>
      <c r="CY48" s="118"/>
      <c r="CZ48" s="75">
        <v>-0.17863198257248947</v>
      </c>
      <c r="DA48" s="76"/>
      <c r="DB48" s="118">
        <v>-0.10595502758642628</v>
      </c>
      <c r="DC48" s="90"/>
      <c r="DD48" s="69">
        <v>-2.9963068723037334E-2</v>
      </c>
      <c r="DE48" s="118"/>
      <c r="DF48" s="143">
        <f>DF47/CF47-1</f>
        <v>-0.17827072946851219</v>
      </c>
      <c r="DG48" s="92"/>
      <c r="DH48" s="75">
        <f>DH47/CH47-1</f>
        <v>-0.2773267057021821</v>
      </c>
      <c r="DI48" s="100"/>
      <c r="DJ48" s="75">
        <f>DJ47/CJ47-1</f>
        <v>-0.22566874040987961</v>
      </c>
      <c r="DK48" s="113"/>
      <c r="DL48" s="75">
        <f>DL47/CL47-1</f>
        <v>-0.54065558235699518</v>
      </c>
      <c r="DM48" s="113"/>
      <c r="DN48" s="75">
        <f>DN47/CN47-1</f>
        <v>-0.55208859219333961</v>
      </c>
      <c r="DO48" s="113"/>
      <c r="DP48" s="75">
        <f>DP47/CP47-1</f>
        <v>-0.54959872086625672</v>
      </c>
      <c r="DQ48" s="491"/>
      <c r="DR48" s="118">
        <f>DR47/CR47-1</f>
        <v>-0.50035984715918169</v>
      </c>
      <c r="DS48" s="113"/>
      <c r="DT48" s="75">
        <f>DT47/CT47-1</f>
        <v>-0.4396367413767801</v>
      </c>
      <c r="DU48" s="113"/>
      <c r="DV48" s="75">
        <f>DV47/CV47-1</f>
        <v>-0.32957267170348725</v>
      </c>
      <c r="DW48" s="113"/>
      <c r="DX48" s="75">
        <f>DX47/CX47-1</f>
        <v>-0.37767508436821018</v>
      </c>
      <c r="DY48" s="113"/>
      <c r="DZ48" s="75">
        <f>DZ47/CZ47-1</f>
        <v>-0.23912204539647897</v>
      </c>
      <c r="EA48" s="113"/>
      <c r="EB48" s="75">
        <f>EB47/DB47-1</f>
        <v>-0.16645104540894728</v>
      </c>
      <c r="EC48" s="113"/>
      <c r="ED48" s="69">
        <f>ED47/(CF47+CH47+CJ47+CL47+CN47+CP47+CR47+CT47+CV47+CX47+CZ47+DB47)-1</f>
        <v>-0.37079211187323735</v>
      </c>
      <c r="EE48" s="70"/>
      <c r="EF48" s="75">
        <f>EF47/DF47-1</f>
        <v>-0.2640370071031034</v>
      </c>
      <c r="EG48" s="113"/>
      <c r="EH48" s="75">
        <f t="shared" ref="EH48" si="94">EH47/DH47-1</f>
        <v>2.2297019205539392E-3</v>
      </c>
      <c r="EI48" s="113"/>
      <c r="EJ48" s="75">
        <f t="shared" ref="EJ48" si="95">EJ47/DJ47-1</f>
        <v>0.2282464503106969</v>
      </c>
      <c r="EK48" s="113"/>
      <c r="EL48" s="75">
        <f t="shared" ref="EL48" si="96">EL47/DL47-1</f>
        <v>0.66395790002756905</v>
      </c>
      <c r="EM48" s="113"/>
      <c r="EN48" s="75">
        <f t="shared" ref="EN48" si="97">EN47/DN47-1</f>
        <v>1.0009852176804004</v>
      </c>
      <c r="EO48" s="113"/>
      <c r="EP48" s="75">
        <f t="shared" ref="EP48" si="98">EP47/DP47-1</f>
        <v>0.71353906798113576</v>
      </c>
      <c r="EQ48" s="113"/>
      <c r="ER48" s="75">
        <f t="shared" ref="ER48" si="99">ER47/DR47-1</f>
        <v>0.73064406049067854</v>
      </c>
      <c r="ES48" s="113"/>
      <c r="ET48" s="69">
        <f>ET47/(DF47+DH47+DJ47+DL47+DN47+DP47+DR47)-1</f>
        <v>0.34406211469015058</v>
      </c>
      <c r="EU48" s="70"/>
    </row>
    <row r="49" spans="2:151" ht="15" customHeight="1">
      <c r="B49" s="382" t="s">
        <v>4</v>
      </c>
      <c r="C49" s="382"/>
      <c r="D49" s="2" t="s">
        <v>9</v>
      </c>
      <c r="O49" s="6"/>
      <c r="P49" s="7"/>
      <c r="Q49" s="7"/>
      <c r="R49" s="7"/>
      <c r="S49" s="7"/>
      <c r="T49" s="7"/>
      <c r="U49" s="7"/>
      <c r="AT49" s="24"/>
      <c r="AU49" s="24"/>
    </row>
    <row r="50" spans="2:151" ht="15" customHeight="1">
      <c r="B50" s="48"/>
      <c r="C50" s="48"/>
      <c r="D50" s="2"/>
      <c r="O50" s="6"/>
      <c r="P50" s="7"/>
      <c r="Q50" s="7"/>
      <c r="R50" s="7"/>
      <c r="S50" s="7"/>
      <c r="T50" s="7"/>
      <c r="U50" s="7"/>
      <c r="BJ50" s="10" t="s">
        <v>83</v>
      </c>
      <c r="BN50" s="24"/>
      <c r="CF50" s="44"/>
      <c r="DH50" s="45"/>
    </row>
    <row r="51" spans="2:151" ht="15" customHeight="1">
      <c r="B51" s="48"/>
      <c r="C51" s="48"/>
      <c r="D51" s="2"/>
    </row>
    <row r="52" spans="2:151" ht="15" customHeight="1">
      <c r="B52" s="4" t="s">
        <v>13</v>
      </c>
      <c r="AE52" s="24"/>
      <c r="AS52" s="16"/>
    </row>
    <row r="53" spans="2:151" ht="15" customHeight="1" thickBot="1">
      <c r="B53" s="4"/>
      <c r="AE53" s="24"/>
      <c r="AW53" s="16"/>
      <c r="BO53" s="16"/>
      <c r="CQ53" s="16"/>
      <c r="CS53" s="16"/>
      <c r="CU53" s="16"/>
      <c r="EU53" s="16" t="s">
        <v>2</v>
      </c>
    </row>
    <row r="54" spans="2:151" ht="15" customHeight="1" thickBot="1">
      <c r="B54" s="395"/>
      <c r="C54" s="396"/>
      <c r="D54" s="396"/>
      <c r="E54" s="397"/>
      <c r="F54" s="86">
        <v>42373</v>
      </c>
      <c r="G54" s="78"/>
      <c r="H54" s="86">
        <v>42405</v>
      </c>
      <c r="I54" s="78"/>
      <c r="J54" s="86">
        <v>42460</v>
      </c>
      <c r="K54" s="78"/>
      <c r="L54" s="86">
        <v>42461</v>
      </c>
      <c r="M54" s="86"/>
      <c r="N54" s="77">
        <v>42492</v>
      </c>
      <c r="O54" s="78"/>
      <c r="P54" s="86">
        <v>42524</v>
      </c>
      <c r="Q54" s="78"/>
      <c r="R54" s="86">
        <v>42555</v>
      </c>
      <c r="S54" s="78"/>
      <c r="T54" s="86">
        <v>42587</v>
      </c>
      <c r="U54" s="78"/>
      <c r="V54" s="86">
        <v>42619</v>
      </c>
      <c r="W54" s="78"/>
      <c r="X54" s="86">
        <v>42650</v>
      </c>
      <c r="Y54" s="78"/>
      <c r="Z54" s="77">
        <v>42682</v>
      </c>
      <c r="AA54" s="78"/>
      <c r="AB54" s="77">
        <v>42713</v>
      </c>
      <c r="AC54" s="93"/>
      <c r="AD54" s="63" t="s">
        <v>74</v>
      </c>
      <c r="AE54" s="64"/>
      <c r="AF54" s="85">
        <v>42736</v>
      </c>
      <c r="AG54" s="86"/>
      <c r="AH54" s="77">
        <v>42768</v>
      </c>
      <c r="AI54" s="86"/>
      <c r="AJ54" s="77">
        <v>42797</v>
      </c>
      <c r="AK54" s="86"/>
      <c r="AL54" s="77">
        <v>42829</v>
      </c>
      <c r="AM54" s="86"/>
      <c r="AN54" s="77">
        <v>42860</v>
      </c>
      <c r="AO54" s="78"/>
      <c r="AP54" s="86">
        <v>42892</v>
      </c>
      <c r="AQ54" s="86"/>
      <c r="AR54" s="77">
        <v>42923</v>
      </c>
      <c r="AS54" s="78"/>
      <c r="AT54" s="86">
        <v>42955</v>
      </c>
      <c r="AU54" s="78"/>
      <c r="AV54" s="86">
        <v>42987</v>
      </c>
      <c r="AW54" s="78"/>
      <c r="AX54" s="86">
        <v>43018</v>
      </c>
      <c r="AY54" s="78"/>
      <c r="AZ54" s="86">
        <v>43050</v>
      </c>
      <c r="BA54" s="86"/>
      <c r="BB54" s="77">
        <v>43081</v>
      </c>
      <c r="BC54" s="93"/>
      <c r="BD54" s="63" t="s">
        <v>79</v>
      </c>
      <c r="BE54" s="64"/>
      <c r="BF54" s="85">
        <v>43111</v>
      </c>
      <c r="BG54" s="78"/>
      <c r="BH54" s="77">
        <v>43143</v>
      </c>
      <c r="BI54" s="86"/>
      <c r="BJ54" s="77">
        <v>43172</v>
      </c>
      <c r="BK54" s="86"/>
      <c r="BL54" s="77">
        <v>43204</v>
      </c>
      <c r="BM54" s="86"/>
      <c r="BN54" s="77">
        <v>43234</v>
      </c>
      <c r="BO54" s="86"/>
      <c r="BP54" s="77">
        <v>43266</v>
      </c>
      <c r="BQ54" s="86"/>
      <c r="BR54" s="77">
        <v>43297</v>
      </c>
      <c r="BS54" s="86"/>
      <c r="BT54" s="77">
        <v>43329</v>
      </c>
      <c r="BU54" s="86"/>
      <c r="BV54" s="77">
        <v>43361</v>
      </c>
      <c r="BW54" s="86"/>
      <c r="BX54" s="77">
        <v>43392</v>
      </c>
      <c r="BY54" s="86"/>
      <c r="BZ54" s="77">
        <v>43424</v>
      </c>
      <c r="CA54" s="78"/>
      <c r="CB54" s="86">
        <v>43455</v>
      </c>
      <c r="CC54" s="93"/>
      <c r="CD54" s="213" t="s">
        <v>79</v>
      </c>
      <c r="CE54" s="64"/>
      <c r="CF54" s="85">
        <v>43486</v>
      </c>
      <c r="CG54" s="86"/>
      <c r="CH54" s="77">
        <v>43518</v>
      </c>
      <c r="CI54" s="86"/>
      <c r="CJ54" s="77">
        <v>43525</v>
      </c>
      <c r="CK54" s="86"/>
      <c r="CL54" s="77">
        <v>43557</v>
      </c>
      <c r="CM54" s="86"/>
      <c r="CN54" s="77">
        <v>43588</v>
      </c>
      <c r="CO54" s="86"/>
      <c r="CP54" s="77">
        <v>43619</v>
      </c>
      <c r="CQ54" s="86"/>
      <c r="CR54" s="77">
        <v>43650</v>
      </c>
      <c r="CS54" s="86"/>
      <c r="CT54" s="77">
        <v>43682</v>
      </c>
      <c r="CU54" s="86"/>
      <c r="CV54" s="77">
        <v>43714</v>
      </c>
      <c r="CW54" s="86"/>
      <c r="CX54" s="77">
        <v>43745</v>
      </c>
      <c r="CY54" s="78"/>
      <c r="CZ54" s="77">
        <v>43777</v>
      </c>
      <c r="DA54" s="78"/>
      <c r="DB54" s="86">
        <v>43808</v>
      </c>
      <c r="DC54" s="93"/>
      <c r="DD54" s="63" t="s">
        <v>79</v>
      </c>
      <c r="DE54" s="152"/>
      <c r="DF54" s="85">
        <v>43839</v>
      </c>
      <c r="DG54" s="86"/>
      <c r="DH54" s="77">
        <v>43871</v>
      </c>
      <c r="DI54" s="86"/>
      <c r="DJ54" s="77">
        <v>43901</v>
      </c>
      <c r="DK54" s="86"/>
      <c r="DL54" s="77">
        <v>43933</v>
      </c>
      <c r="DM54" s="86"/>
      <c r="DN54" s="77">
        <v>43964</v>
      </c>
      <c r="DO54" s="86"/>
      <c r="DP54" s="77">
        <v>43996</v>
      </c>
      <c r="DQ54" s="86"/>
      <c r="DR54" s="77">
        <v>44027</v>
      </c>
      <c r="DS54" s="86"/>
      <c r="DT54" s="77">
        <v>44059</v>
      </c>
      <c r="DU54" s="86"/>
      <c r="DV54" s="77">
        <v>44091</v>
      </c>
      <c r="DW54" s="78"/>
      <c r="DX54" s="77">
        <v>44105</v>
      </c>
      <c r="DY54" s="86"/>
      <c r="DZ54" s="77">
        <v>44137</v>
      </c>
      <c r="EA54" s="86"/>
      <c r="EB54" s="77">
        <v>44168</v>
      </c>
      <c r="EC54" s="93"/>
      <c r="ED54" s="63" t="s">
        <v>79</v>
      </c>
      <c r="EE54" s="64"/>
      <c r="EF54" s="77">
        <v>44199</v>
      </c>
      <c r="EG54" s="86"/>
      <c r="EH54" s="77">
        <v>44231</v>
      </c>
      <c r="EI54" s="86"/>
      <c r="EJ54" s="77">
        <v>44260</v>
      </c>
      <c r="EK54" s="86"/>
      <c r="EL54" s="77">
        <v>44292</v>
      </c>
      <c r="EM54" s="86"/>
      <c r="EN54" s="77">
        <v>44323</v>
      </c>
      <c r="EO54" s="86"/>
      <c r="EP54" s="77">
        <v>44355</v>
      </c>
      <c r="EQ54" s="86"/>
      <c r="ER54" s="77">
        <v>44386</v>
      </c>
      <c r="ES54" s="93"/>
      <c r="ET54" s="63" t="s">
        <v>79</v>
      </c>
      <c r="EU54" s="64"/>
    </row>
    <row r="55" spans="2:151" ht="15" customHeight="1" thickTop="1">
      <c r="B55" s="389" t="s">
        <v>26</v>
      </c>
      <c r="C55" s="390"/>
      <c r="D55" s="390"/>
      <c r="E55" s="391"/>
      <c r="F55" s="342">
        <v>1192.0809999999999</v>
      </c>
      <c r="G55" s="337"/>
      <c r="H55" s="342">
        <v>1339.691</v>
      </c>
      <c r="I55" s="337"/>
      <c r="J55" s="342">
        <v>1670.123</v>
      </c>
      <c r="K55" s="342"/>
      <c r="L55" s="335">
        <v>1524.5949999999998</v>
      </c>
      <c r="M55" s="342"/>
      <c r="N55" s="335">
        <v>1863.4870000000001</v>
      </c>
      <c r="O55" s="337"/>
      <c r="P55" s="335">
        <v>1755</v>
      </c>
      <c r="Q55" s="337"/>
      <c r="R55" s="335">
        <f>R57+R59</f>
        <v>1656.3130000000001</v>
      </c>
      <c r="S55" s="337"/>
      <c r="T55" s="335">
        <f>T57+T59</f>
        <v>1853.723</v>
      </c>
      <c r="U55" s="337"/>
      <c r="V55" s="335">
        <f>V57+V59</f>
        <v>1908.492</v>
      </c>
      <c r="W55" s="337"/>
      <c r="X55" s="335">
        <f>X57+X59</f>
        <v>1971.6510000000001</v>
      </c>
      <c r="Y55" s="342"/>
      <c r="Z55" s="335">
        <f>Z57+Z59</f>
        <v>1582.826</v>
      </c>
      <c r="AA55" s="342"/>
      <c r="AB55" s="335">
        <v>1337.46</v>
      </c>
      <c r="AC55" s="336"/>
      <c r="AD55" s="138">
        <v>19655.577000000001</v>
      </c>
      <c r="AE55" s="139"/>
      <c r="AF55" s="322">
        <f>AF57+AF59</f>
        <v>1378.4169999999999</v>
      </c>
      <c r="AG55" s="323"/>
      <c r="AH55" s="234">
        <f>AH57+AH59</f>
        <v>1742.2939999999999</v>
      </c>
      <c r="AI55" s="235"/>
      <c r="AJ55" s="234">
        <f>AJ57+AJ59</f>
        <v>1649.6219999999998</v>
      </c>
      <c r="AK55" s="235"/>
      <c r="AL55" s="234">
        <f>AL57+AL59</f>
        <v>1531.645</v>
      </c>
      <c r="AM55" s="235"/>
      <c r="AN55" s="234">
        <f>AN57+AN59</f>
        <v>2070.317</v>
      </c>
      <c r="AO55" s="323"/>
      <c r="AP55" s="235">
        <f>AP57+AP59</f>
        <v>1596.4409999999998</v>
      </c>
      <c r="AQ55" s="235"/>
      <c r="AR55" s="234">
        <f>AR57+AR59</f>
        <v>1674.4369999999999</v>
      </c>
      <c r="AS55" s="235"/>
      <c r="AT55" s="234">
        <f>AT57+AT59</f>
        <v>1524.337</v>
      </c>
      <c r="AU55" s="235"/>
      <c r="AV55" s="234">
        <f>AV57+AV59</f>
        <v>1414.3319999999999</v>
      </c>
      <c r="AW55" s="235"/>
      <c r="AX55" s="234">
        <v>1760.0409999999999</v>
      </c>
      <c r="AY55" s="235"/>
      <c r="AZ55" s="234">
        <v>1589.9290000000001</v>
      </c>
      <c r="BA55" s="235"/>
      <c r="BB55" s="234">
        <f>BB57+BB59</f>
        <v>1715.528</v>
      </c>
      <c r="BC55" s="272"/>
      <c r="BD55" s="179">
        <f>SUM(AF55:BC55)</f>
        <v>19647.339999999997</v>
      </c>
      <c r="BE55" s="227"/>
      <c r="BF55" s="322">
        <v>1682.7060000000001</v>
      </c>
      <c r="BG55" s="323"/>
      <c r="BH55" s="234">
        <v>1644.5419999999999</v>
      </c>
      <c r="BI55" s="235"/>
      <c r="BJ55" s="234">
        <v>1915.173</v>
      </c>
      <c r="BK55" s="235"/>
      <c r="BL55" s="234">
        <v>1897.7959999999998</v>
      </c>
      <c r="BM55" s="235"/>
      <c r="BN55" s="160">
        <v>1587.2840000000001</v>
      </c>
      <c r="BO55" s="154"/>
      <c r="BP55" s="160">
        <v>1885</v>
      </c>
      <c r="BQ55" s="154"/>
      <c r="BR55" s="160">
        <v>1948</v>
      </c>
      <c r="BS55" s="154"/>
      <c r="BT55" s="160">
        <v>1880.5920000000001</v>
      </c>
      <c r="BU55" s="154"/>
      <c r="BV55" s="160">
        <v>1618.039</v>
      </c>
      <c r="BW55" s="154"/>
      <c r="BX55" s="160">
        <v>1826.27</v>
      </c>
      <c r="BY55" s="154"/>
      <c r="BZ55" s="160">
        <v>1379.665</v>
      </c>
      <c r="CA55" s="176"/>
      <c r="CB55" s="154">
        <v>1315.732</v>
      </c>
      <c r="CC55" s="155"/>
      <c r="CD55" s="179">
        <v>20581.035000000003</v>
      </c>
      <c r="CE55" s="227"/>
      <c r="CF55" s="222">
        <v>1474.4769999999999</v>
      </c>
      <c r="CG55" s="154"/>
      <c r="CH55" s="160">
        <v>1372.0070000000001</v>
      </c>
      <c r="CI55" s="154"/>
      <c r="CJ55" s="160">
        <v>1599.5319999999999</v>
      </c>
      <c r="CK55" s="154"/>
      <c r="CL55" s="160">
        <v>1542.5060000000001</v>
      </c>
      <c r="CM55" s="154"/>
      <c r="CN55" s="160">
        <v>1674.2470000000001</v>
      </c>
      <c r="CO55" s="154"/>
      <c r="CP55" s="160">
        <v>1522.8050000000001</v>
      </c>
      <c r="CQ55" s="154"/>
      <c r="CR55" s="160">
        <v>1596.816</v>
      </c>
      <c r="CS55" s="154"/>
      <c r="CT55" s="160">
        <v>1475.924</v>
      </c>
      <c r="CU55" s="154"/>
      <c r="CV55" s="160">
        <v>1529.5349999999999</v>
      </c>
      <c r="CW55" s="154"/>
      <c r="CX55" s="160">
        <v>1794.2130000000002</v>
      </c>
      <c r="CY55" s="154"/>
      <c r="CZ55" s="160">
        <v>1496.7049999999999</v>
      </c>
      <c r="DA55" s="176"/>
      <c r="DB55" s="154">
        <v>1390.5430000000001</v>
      </c>
      <c r="DC55" s="155"/>
      <c r="DD55" s="179">
        <v>18469.310000000001</v>
      </c>
      <c r="DE55" s="154"/>
      <c r="DF55" s="144">
        <f>DF57+DF59</f>
        <v>1335.1980000000001</v>
      </c>
      <c r="DG55" s="111"/>
      <c r="DH55" s="110">
        <f>DH57+DH59</f>
        <v>1200.4259999999999</v>
      </c>
      <c r="DI55" s="111"/>
      <c r="DJ55" s="110">
        <f>DJ57+DJ59</f>
        <v>1065.232</v>
      </c>
      <c r="DK55" s="111"/>
      <c r="DL55" s="110">
        <f>DL57+DL59</f>
        <v>772.72</v>
      </c>
      <c r="DM55" s="111"/>
      <c r="DN55" s="110">
        <f>DN57+DN59</f>
        <v>762.40499999999997</v>
      </c>
      <c r="DO55" s="111"/>
      <c r="DP55" s="110">
        <f t="shared" ref="DP55" si="100">DP57+DP59</f>
        <v>1352.712</v>
      </c>
      <c r="DQ55" s="111"/>
      <c r="DR55" s="110">
        <f t="shared" ref="DR55:DT55" si="101">DR57+DR59</f>
        <v>1174.511</v>
      </c>
      <c r="DS55" s="111"/>
      <c r="DT55" s="110">
        <f t="shared" si="101"/>
        <v>1489.2089999999998</v>
      </c>
      <c r="DU55" s="111"/>
      <c r="DV55" s="110">
        <f t="shared" ref="DV55" si="102">DV57+DV59</f>
        <v>1193.402</v>
      </c>
      <c r="DW55" s="145"/>
      <c r="DX55" s="110">
        <f t="shared" ref="DX55:DZ55" si="103">DX57+DX59</f>
        <v>1400.0740000000001</v>
      </c>
      <c r="DY55" s="111"/>
      <c r="DZ55" s="110">
        <f t="shared" si="103"/>
        <v>1389.3890000000001</v>
      </c>
      <c r="EA55" s="111"/>
      <c r="EB55" s="110">
        <f t="shared" ref="EB55" si="104">EB57+EB59</f>
        <v>1284.432</v>
      </c>
      <c r="EC55" s="114"/>
      <c r="ED55" s="116">
        <f>DF55+DH55+DJ55+DL55+DN55+DP55+DR55+DT55+DV55+DX55+DZ55+EB55</f>
        <v>14419.710000000003</v>
      </c>
      <c r="EE55" s="117"/>
      <c r="EF55" s="110">
        <f t="shared" ref="EF55:EH55" si="105">EF57+EF59</f>
        <v>1182.7060000000001</v>
      </c>
      <c r="EG55" s="111"/>
      <c r="EH55" s="110">
        <f t="shared" si="105"/>
        <v>1250.4949999999999</v>
      </c>
      <c r="EI55" s="111"/>
      <c r="EJ55" s="110">
        <f t="shared" ref="EJ55:EL55" si="106">EJ57+EJ59</f>
        <v>1632.5459999999998</v>
      </c>
      <c r="EK55" s="111"/>
      <c r="EL55" s="110">
        <f t="shared" si="106"/>
        <v>1240.799</v>
      </c>
      <c r="EM55" s="111"/>
      <c r="EN55" s="110">
        <f t="shared" ref="EN55:EP55" si="107">EN57+EN59</f>
        <v>1409.7049999999999</v>
      </c>
      <c r="EO55" s="111"/>
      <c r="EP55" s="110">
        <f t="shared" si="107"/>
        <v>1510.2170000000001</v>
      </c>
      <c r="EQ55" s="111"/>
      <c r="ER55" s="110">
        <f t="shared" ref="ER55:ES55" si="108">ER57+ER59</f>
        <v>1512.0149999999999</v>
      </c>
      <c r="ES55" s="114"/>
      <c r="ET55" s="116">
        <f>EF55+EH55+EJ55+EL55+EN55+EP55+ER55</f>
        <v>9738.4830000000002</v>
      </c>
      <c r="EU55" s="117"/>
    </row>
    <row r="56" spans="2:151" ht="15" customHeight="1" thickBot="1">
      <c r="B56" s="392" t="s">
        <v>20</v>
      </c>
      <c r="C56" s="393"/>
      <c r="D56" s="393"/>
      <c r="E56" s="394"/>
      <c r="F56" s="200">
        <v>-0.439</v>
      </c>
      <c r="G56" s="428"/>
      <c r="H56" s="349">
        <v>-7.9000000000000001E-2</v>
      </c>
      <c r="I56" s="354"/>
      <c r="J56" s="349">
        <v>-0.16900000000000001</v>
      </c>
      <c r="K56" s="349"/>
      <c r="L56" s="353">
        <v>-0.17299999999999999</v>
      </c>
      <c r="M56" s="349"/>
      <c r="N56" s="353">
        <v>0.17699999999999999</v>
      </c>
      <c r="O56" s="354"/>
      <c r="P56" s="353">
        <v>3.0000000000000001E-3</v>
      </c>
      <c r="Q56" s="354"/>
      <c r="R56" s="353">
        <v>-0.161</v>
      </c>
      <c r="S56" s="354"/>
      <c r="T56" s="353">
        <v>0.13322243944545709</v>
      </c>
      <c r="U56" s="354"/>
      <c r="V56" s="353">
        <v>-0.122</v>
      </c>
      <c r="W56" s="354"/>
      <c r="X56" s="353">
        <v>-3.5999999999999997E-2</v>
      </c>
      <c r="Y56" s="349"/>
      <c r="Z56" s="353">
        <v>-5.1999999999999998E-2</v>
      </c>
      <c r="AA56" s="349"/>
      <c r="AB56" s="177">
        <v>-8.7999999999999995E-2</v>
      </c>
      <c r="AC56" s="157"/>
      <c r="AD56" s="140">
        <v>-9.6000000000000002E-2</v>
      </c>
      <c r="AE56" s="141"/>
      <c r="AF56" s="350">
        <v>0.156</v>
      </c>
      <c r="AG56" s="178"/>
      <c r="AH56" s="177">
        <v>0.30099999999999999</v>
      </c>
      <c r="AI56" s="156"/>
      <c r="AJ56" s="177">
        <v>-1.2E-2</v>
      </c>
      <c r="AK56" s="156"/>
      <c r="AL56" s="177">
        <v>5.0000000000000001E-3</v>
      </c>
      <c r="AM56" s="156"/>
      <c r="AN56" s="177">
        <v>0.111</v>
      </c>
      <c r="AO56" s="178"/>
      <c r="AP56" s="156">
        <v>-0.09</v>
      </c>
      <c r="AQ56" s="156"/>
      <c r="AR56" s="177">
        <v>1.0999999999999999E-2</v>
      </c>
      <c r="AS56" s="156"/>
      <c r="AT56" s="177">
        <v>-0.17799999999999999</v>
      </c>
      <c r="AU56" s="156"/>
      <c r="AV56" s="177">
        <v>-0.25900000000000001</v>
      </c>
      <c r="AW56" s="156"/>
      <c r="AX56" s="177">
        <v>-0.107</v>
      </c>
      <c r="AY56" s="156"/>
      <c r="AZ56" s="177">
        <v>0.92900000000000005</v>
      </c>
      <c r="BA56" s="156"/>
      <c r="BB56" s="177">
        <v>0.28299999999999997</v>
      </c>
      <c r="BC56" s="157"/>
      <c r="BD56" s="180">
        <v>0</v>
      </c>
      <c r="BE56" s="281"/>
      <c r="BF56" s="350">
        <v>0.221</v>
      </c>
      <c r="BG56" s="178"/>
      <c r="BH56" s="177">
        <v>-5.6000000000000001E-2</v>
      </c>
      <c r="BI56" s="156"/>
      <c r="BJ56" s="177">
        <v>0.161</v>
      </c>
      <c r="BK56" s="156"/>
      <c r="BL56" s="177">
        <v>0.23899999999999999</v>
      </c>
      <c r="BM56" s="156"/>
      <c r="BN56" s="146">
        <v>-0.23331354570338736</v>
      </c>
      <c r="BO56" s="161"/>
      <c r="BP56" s="146">
        <v>0.18099999999999999</v>
      </c>
      <c r="BQ56" s="161"/>
      <c r="BR56" s="146">
        <v>0.16400000000000001</v>
      </c>
      <c r="BS56" s="161"/>
      <c r="BT56" s="146">
        <v>0.23371144307328384</v>
      </c>
      <c r="BU56" s="161"/>
      <c r="BV56" s="146">
        <v>0.14403053879852834</v>
      </c>
      <c r="BW56" s="161"/>
      <c r="BX56" s="146">
        <v>3.7629237046182373E-2</v>
      </c>
      <c r="BY56" s="161"/>
      <c r="BZ56" s="146">
        <v>-0.13224741482166824</v>
      </c>
      <c r="CA56" s="206"/>
      <c r="CB56" s="161">
        <v>-0.23304545306168134</v>
      </c>
      <c r="CC56" s="147"/>
      <c r="CD56" s="140">
        <v>4.7522718088046867E-2</v>
      </c>
      <c r="CE56" s="141"/>
      <c r="CF56" s="229">
        <v>-0.12374651305694528</v>
      </c>
      <c r="CG56" s="161"/>
      <c r="CH56" s="146">
        <v>-0.16572091196211458</v>
      </c>
      <c r="CI56" s="161"/>
      <c r="CJ56" s="146">
        <v>-0.16481069856352404</v>
      </c>
      <c r="CK56" s="161"/>
      <c r="CL56" s="146">
        <v>-0.1872119026491782</v>
      </c>
      <c r="CM56" s="161"/>
      <c r="CN56" s="146">
        <v>5.4787297043251248E-2</v>
      </c>
      <c r="CO56" s="161"/>
      <c r="CP56" s="177">
        <v>-0.19205630756938041</v>
      </c>
      <c r="CQ56" s="156"/>
      <c r="CR56" s="177">
        <v>-0.18046647454765219</v>
      </c>
      <c r="CS56" s="156"/>
      <c r="CT56" s="177">
        <v>-0.2151811769910752</v>
      </c>
      <c r="CU56" s="156"/>
      <c r="CV56" s="177">
        <v>-5.4698310732930522E-2</v>
      </c>
      <c r="CW56" s="156"/>
      <c r="CX56" s="177">
        <v>-1.7553264303744709E-2</v>
      </c>
      <c r="CY56" s="156"/>
      <c r="CZ56" s="177">
        <v>8.4832187523782965E-2</v>
      </c>
      <c r="DA56" s="178"/>
      <c r="DB56" s="156">
        <v>5.6858843594288278E-2</v>
      </c>
      <c r="DC56" s="157"/>
      <c r="DD56" s="140">
        <v>-0.10260538403437935</v>
      </c>
      <c r="DE56" s="156"/>
      <c r="DF56" s="181">
        <f>DF55/CF55-1</f>
        <v>-9.4459933929115003E-2</v>
      </c>
      <c r="DG56" s="112"/>
      <c r="DH56" s="96">
        <f>DH55/CH55-1</f>
        <v>-0.12505839984781431</v>
      </c>
      <c r="DI56" s="112"/>
      <c r="DJ56" s="96">
        <f>DJ55/CJ55-1</f>
        <v>-0.33403520529754949</v>
      </c>
      <c r="DK56" s="112"/>
      <c r="DL56" s="96">
        <f>DL55/CL55-1</f>
        <v>-0.49904895021478035</v>
      </c>
      <c r="DM56" s="112"/>
      <c r="DN56" s="96">
        <f>DN55/CN55-1</f>
        <v>-0.54462812237381941</v>
      </c>
      <c r="DO56" s="112"/>
      <c r="DP56" s="96">
        <f t="shared" ref="DP56" si="109">DP55/CP55-1</f>
        <v>-0.11169716411490638</v>
      </c>
      <c r="DQ56" s="112"/>
      <c r="DR56" s="96">
        <f t="shared" ref="DR56" si="110">DR55/CR55-1</f>
        <v>-0.26446691415917678</v>
      </c>
      <c r="DS56" s="112"/>
      <c r="DT56" s="96">
        <f t="shared" ref="DT56" si="111">DT55/CT55-1</f>
        <v>9.001140980158695E-3</v>
      </c>
      <c r="DU56" s="112"/>
      <c r="DV56" s="96">
        <f t="shared" ref="DV56" si="112">DV55/CV55-1</f>
        <v>-0.21976156152033122</v>
      </c>
      <c r="DW56" s="151"/>
      <c r="DX56" s="96">
        <f t="shared" ref="DX56" si="113">DX55/CX55-1</f>
        <v>-0.21967235774124927</v>
      </c>
      <c r="DY56" s="112"/>
      <c r="DZ56" s="96">
        <f t="shared" ref="DZ56" si="114">DZ55/CZ55-1</f>
        <v>-7.1701504304455321E-2</v>
      </c>
      <c r="EA56" s="112"/>
      <c r="EB56" s="96">
        <f t="shared" ref="EB56" si="115">EB55/DB55-1</f>
        <v>-7.6309038986928202E-2</v>
      </c>
      <c r="EC56" s="115"/>
      <c r="ED56" s="69">
        <f>ED55/(CF55+CH55+CJ55+CL55+CN55+CP55+CR55+CT55+CV55+CX55+CZ55+DB55)-1</f>
        <v>-0.219261033574075</v>
      </c>
      <c r="EE56" s="70"/>
      <c r="EF56" s="96">
        <f t="shared" ref="EF56" si="116">EF55/DF55-1</f>
        <v>-0.11420927832426353</v>
      </c>
      <c r="EG56" s="112"/>
      <c r="EH56" s="96">
        <f t="shared" ref="EH56" si="117">EH55/DH55-1</f>
        <v>4.1709359843921989E-2</v>
      </c>
      <c r="EI56" s="112"/>
      <c r="EJ56" s="96">
        <f t="shared" ref="EJ56" si="118">EJ55/DJ55-1</f>
        <v>0.53257318593508263</v>
      </c>
      <c r="EK56" s="112"/>
      <c r="EL56" s="96">
        <f t="shared" ref="EL56" si="119">EL55/DL55-1</f>
        <v>0.60575499534113253</v>
      </c>
      <c r="EM56" s="112"/>
      <c r="EN56" s="96">
        <f t="shared" ref="EN56" si="120">EN55/DN55-1</f>
        <v>0.84902381280290662</v>
      </c>
      <c r="EO56" s="112"/>
      <c r="EP56" s="96">
        <f t="shared" ref="EP56" si="121">EP55/DP55-1</f>
        <v>0.11643646245468364</v>
      </c>
      <c r="EQ56" s="112"/>
      <c r="ER56" s="96">
        <f t="shared" ref="ER56" si="122">ER55/DR55-1</f>
        <v>0.28735703624742537</v>
      </c>
      <c r="ES56" s="115"/>
      <c r="ET56" s="69">
        <f>ET55/(DF55+DH55+DJ55+DL55+DN55+DP55+DR55)-1</f>
        <v>0.27081087753895106</v>
      </c>
      <c r="EU56" s="70"/>
    </row>
    <row r="57" spans="2:151" ht="15" customHeight="1" thickTop="1">
      <c r="B57" s="404" t="s">
        <v>24</v>
      </c>
      <c r="C57" s="405"/>
      <c r="D57" s="405"/>
      <c r="E57" s="406"/>
      <c r="F57" s="356">
        <v>571.79100000000005</v>
      </c>
      <c r="G57" s="352"/>
      <c r="H57" s="356">
        <v>672.39200000000005</v>
      </c>
      <c r="I57" s="352"/>
      <c r="J57" s="356">
        <v>796.6</v>
      </c>
      <c r="K57" s="356"/>
      <c r="L57" s="351">
        <v>778.85799999999995</v>
      </c>
      <c r="M57" s="356"/>
      <c r="N57" s="351">
        <v>749.39</v>
      </c>
      <c r="O57" s="352"/>
      <c r="P57" s="351">
        <v>822.78200000000004</v>
      </c>
      <c r="Q57" s="352"/>
      <c r="R57" s="351">
        <v>804.79100000000005</v>
      </c>
      <c r="S57" s="352"/>
      <c r="T57" s="351">
        <v>948.95399999999995</v>
      </c>
      <c r="U57" s="352"/>
      <c r="V57" s="380">
        <v>854.61400000000003</v>
      </c>
      <c r="W57" s="381"/>
      <c r="X57" s="351">
        <v>961.17700000000002</v>
      </c>
      <c r="Y57" s="356"/>
      <c r="Z57" s="343">
        <v>674.31100000000004</v>
      </c>
      <c r="AA57" s="344"/>
      <c r="AB57" s="110">
        <v>602.37300000000005</v>
      </c>
      <c r="AC57" s="114"/>
      <c r="AD57" s="333">
        <v>9238.0329999999976</v>
      </c>
      <c r="AE57" s="334"/>
      <c r="AF57" s="144">
        <v>700.63199999999995</v>
      </c>
      <c r="AG57" s="111"/>
      <c r="AH57" s="110">
        <v>828.43299999999999</v>
      </c>
      <c r="AI57" s="111"/>
      <c r="AJ57" s="110">
        <v>723.279</v>
      </c>
      <c r="AK57" s="111"/>
      <c r="AL57" s="110">
        <v>686.61199999999997</v>
      </c>
      <c r="AM57" s="111"/>
      <c r="AN57" s="110">
        <v>995.76300000000003</v>
      </c>
      <c r="AO57" s="145"/>
      <c r="AP57" s="111">
        <v>756.16099999999994</v>
      </c>
      <c r="AQ57" s="111"/>
      <c r="AR57" s="320">
        <v>815.86599999999999</v>
      </c>
      <c r="AS57" s="321"/>
      <c r="AT57" s="320">
        <v>732.74</v>
      </c>
      <c r="AU57" s="321"/>
      <c r="AV57" s="320">
        <v>668.28700000000003</v>
      </c>
      <c r="AW57" s="321"/>
      <c r="AX57" s="320">
        <v>787.44399999999996</v>
      </c>
      <c r="AY57" s="321"/>
      <c r="AZ57" s="320">
        <v>704.42499999999995</v>
      </c>
      <c r="BA57" s="321"/>
      <c r="BB57" s="110">
        <v>814.94600000000003</v>
      </c>
      <c r="BC57" s="114"/>
      <c r="BD57" s="116">
        <f>SUM(AF57:BC57)</f>
        <v>9214.5879999999997</v>
      </c>
      <c r="BE57" s="117"/>
      <c r="BF57" s="144">
        <v>799.46900000000005</v>
      </c>
      <c r="BG57" s="145"/>
      <c r="BH57" s="110">
        <v>773.46900000000005</v>
      </c>
      <c r="BI57" s="111"/>
      <c r="BJ57" s="110">
        <v>894.32899999999995</v>
      </c>
      <c r="BK57" s="111"/>
      <c r="BL57" s="110">
        <v>865.53200000000004</v>
      </c>
      <c r="BM57" s="111"/>
      <c r="BN57" s="110">
        <v>762.23299999999995</v>
      </c>
      <c r="BO57" s="111"/>
      <c r="BP57" s="110">
        <v>862</v>
      </c>
      <c r="BQ57" s="111"/>
      <c r="BR57" s="110">
        <v>991</v>
      </c>
      <c r="BS57" s="111"/>
      <c r="BT57" s="110">
        <v>927.79499999999996</v>
      </c>
      <c r="BU57" s="111"/>
      <c r="BV57" s="110">
        <v>772.03099999999995</v>
      </c>
      <c r="BW57" s="111"/>
      <c r="BX57" s="110">
        <v>905.904</v>
      </c>
      <c r="BY57" s="111"/>
      <c r="BZ57" s="110">
        <v>578.86699999999996</v>
      </c>
      <c r="CA57" s="145"/>
      <c r="CB57" s="111">
        <v>640.13800000000003</v>
      </c>
      <c r="CC57" s="114"/>
      <c r="CD57" s="116">
        <v>9772.9240000000009</v>
      </c>
      <c r="CE57" s="117"/>
      <c r="CF57" s="144">
        <v>715.69399999999996</v>
      </c>
      <c r="CG57" s="111"/>
      <c r="CH57" s="110">
        <v>666.44299999999998</v>
      </c>
      <c r="CI57" s="111"/>
      <c r="CJ57" s="110">
        <v>769.24199999999996</v>
      </c>
      <c r="CK57" s="111"/>
      <c r="CL57" s="110">
        <v>779.89200000000005</v>
      </c>
      <c r="CM57" s="111"/>
      <c r="CN57" s="110">
        <v>752.05600000000004</v>
      </c>
      <c r="CO57" s="111"/>
      <c r="CP57" s="110">
        <v>710.65800000000002</v>
      </c>
      <c r="CQ57" s="111"/>
      <c r="CR57" s="110">
        <v>830.95600000000002</v>
      </c>
      <c r="CS57" s="111"/>
      <c r="CT57" s="110">
        <v>714.66899999999998</v>
      </c>
      <c r="CU57" s="111"/>
      <c r="CV57" s="110">
        <v>701.11699999999996</v>
      </c>
      <c r="CW57" s="111"/>
      <c r="CX57" s="110">
        <v>795.36300000000006</v>
      </c>
      <c r="CY57" s="111"/>
      <c r="CZ57" s="110">
        <v>611.21500000000003</v>
      </c>
      <c r="DA57" s="145"/>
      <c r="DB57" s="111">
        <v>608.01400000000001</v>
      </c>
      <c r="DC57" s="114"/>
      <c r="DD57" s="116">
        <v>8655.3189999999995</v>
      </c>
      <c r="DE57" s="111"/>
      <c r="DF57" s="144">
        <v>637.96900000000005</v>
      </c>
      <c r="DG57" s="111"/>
      <c r="DH57" s="110">
        <v>524.553</v>
      </c>
      <c r="DI57" s="111"/>
      <c r="DJ57" s="110">
        <v>409.86799999999999</v>
      </c>
      <c r="DK57" s="111"/>
      <c r="DL57" s="110">
        <v>466.947</v>
      </c>
      <c r="DM57" s="111"/>
      <c r="DN57" s="110">
        <v>392.75099999999998</v>
      </c>
      <c r="DO57" s="111"/>
      <c r="DP57" s="110">
        <v>683.18499999999995</v>
      </c>
      <c r="DQ57" s="111"/>
      <c r="DR57" s="110">
        <v>539.67999999999995</v>
      </c>
      <c r="DS57" s="111"/>
      <c r="DT57" s="110">
        <v>745.22699999999998</v>
      </c>
      <c r="DU57" s="111"/>
      <c r="DV57" s="110">
        <v>490.14499999999998</v>
      </c>
      <c r="DW57" s="145"/>
      <c r="DX57" s="110">
        <v>559.57899999999995</v>
      </c>
      <c r="DY57" s="111"/>
      <c r="DZ57" s="110">
        <v>610.452</v>
      </c>
      <c r="EA57" s="111"/>
      <c r="EB57" s="110">
        <v>602.37</v>
      </c>
      <c r="EC57" s="114"/>
      <c r="ED57" s="116">
        <f>DF57+DH57+DJ57+DL57+DN57+DP57+DR57+DT57+DV57+DX57+DZ57+EB57</f>
        <v>6662.7259999999987</v>
      </c>
      <c r="EE57" s="117"/>
      <c r="EF57" s="110">
        <v>558.85500000000002</v>
      </c>
      <c r="EG57" s="111"/>
      <c r="EH57" s="110">
        <v>542.45899999999995</v>
      </c>
      <c r="EI57" s="111"/>
      <c r="EJ57" s="110">
        <v>809.20299999999997</v>
      </c>
      <c r="EK57" s="111"/>
      <c r="EL57" s="110">
        <v>530.149</v>
      </c>
      <c r="EM57" s="111"/>
      <c r="EN57" s="110">
        <v>706.995</v>
      </c>
      <c r="EO57" s="111"/>
      <c r="EP57" s="110">
        <v>739.755</v>
      </c>
      <c r="EQ57" s="111"/>
      <c r="ER57" s="110">
        <v>728.68399999999997</v>
      </c>
      <c r="ES57" s="114"/>
      <c r="ET57" s="116">
        <f>EF57+EH57+EJ57+EL57+EN57+EP57+ER57</f>
        <v>4616.0999999999995</v>
      </c>
      <c r="EU57" s="117"/>
    </row>
    <row r="58" spans="2:151" ht="15" customHeight="1" thickBot="1">
      <c r="B58" s="392" t="s">
        <v>21</v>
      </c>
      <c r="C58" s="393"/>
      <c r="D58" s="393"/>
      <c r="E58" s="394"/>
      <c r="F58" s="112">
        <v>-0.47599999999999998</v>
      </c>
      <c r="G58" s="151"/>
      <c r="H58" s="112">
        <v>-8.0000000000000002E-3</v>
      </c>
      <c r="I58" s="151"/>
      <c r="J58" s="112">
        <v>-0.18</v>
      </c>
      <c r="K58" s="112"/>
      <c r="L58" s="96">
        <v>-0.112</v>
      </c>
      <c r="M58" s="112"/>
      <c r="N58" s="96">
        <v>3.9E-2</v>
      </c>
      <c r="O58" s="151"/>
      <c r="P58" s="96">
        <v>-3.6999999999999998E-2</v>
      </c>
      <c r="Q58" s="151"/>
      <c r="R58" s="96">
        <v>-0.191</v>
      </c>
      <c r="S58" s="151"/>
      <c r="T58" s="96">
        <v>0.12080210328886909</v>
      </c>
      <c r="U58" s="151"/>
      <c r="V58" s="96">
        <v>-0.224</v>
      </c>
      <c r="W58" s="151"/>
      <c r="X58" s="96">
        <v>7.6999999999999999E-2</v>
      </c>
      <c r="Y58" s="112"/>
      <c r="Z58" s="96">
        <v>-7.0999999999999994E-2</v>
      </c>
      <c r="AA58" s="112"/>
      <c r="AB58" s="96">
        <v>-2.7E-2</v>
      </c>
      <c r="AC58" s="115"/>
      <c r="AD58" s="330">
        <v>-0.109</v>
      </c>
      <c r="AE58" s="331"/>
      <c r="AF58" s="181">
        <v>0.22500000000000001</v>
      </c>
      <c r="AG58" s="112"/>
      <c r="AH58" s="96">
        <v>0.23200000000000001</v>
      </c>
      <c r="AI58" s="112"/>
      <c r="AJ58" s="96">
        <v>-9.1999999999999998E-2</v>
      </c>
      <c r="AK58" s="112"/>
      <c r="AL58" s="96">
        <v>-0.11799999999999999</v>
      </c>
      <c r="AM58" s="112"/>
      <c r="AN58" s="96">
        <v>0.32900000000000001</v>
      </c>
      <c r="AO58" s="151"/>
      <c r="AP58" s="112">
        <v>-8.1000000000000003E-2</v>
      </c>
      <c r="AQ58" s="112"/>
      <c r="AR58" s="96">
        <v>1.4E-2</v>
      </c>
      <c r="AS58" s="112"/>
      <c r="AT58" s="96">
        <v>-0.22800000000000001</v>
      </c>
      <c r="AU58" s="112"/>
      <c r="AV58" s="96">
        <v>-0.218</v>
      </c>
      <c r="AW58" s="112"/>
      <c r="AX58" s="96">
        <v>-0.18099999999999999</v>
      </c>
      <c r="AY58" s="112"/>
      <c r="AZ58" s="96">
        <v>0.78900000000000003</v>
      </c>
      <c r="BA58" s="112"/>
      <c r="BB58" s="96">
        <v>0.35299999999999998</v>
      </c>
      <c r="BC58" s="115"/>
      <c r="BD58" s="180">
        <v>-3.0000000000000001E-3</v>
      </c>
      <c r="BE58" s="281"/>
      <c r="BF58" s="477">
        <v>0.14099999999999999</v>
      </c>
      <c r="BG58" s="428"/>
      <c r="BH58" s="96">
        <v>-6.6000000000000003E-2</v>
      </c>
      <c r="BI58" s="112"/>
      <c r="BJ58" s="96">
        <v>0.23599999999999999</v>
      </c>
      <c r="BK58" s="112"/>
      <c r="BL58" s="96">
        <v>0.26100000000000001</v>
      </c>
      <c r="BM58" s="112"/>
      <c r="BN58" s="146">
        <v>-0.2345236768186808</v>
      </c>
      <c r="BO58" s="161"/>
      <c r="BP58" s="146">
        <v>0.14000000000000001</v>
      </c>
      <c r="BQ58" s="161"/>
      <c r="BR58" s="146">
        <v>0.215</v>
      </c>
      <c r="BS58" s="161"/>
      <c r="BT58" s="146">
        <v>0.26619947048066162</v>
      </c>
      <c r="BU58" s="161"/>
      <c r="BV58" s="146">
        <v>0.15523869235822318</v>
      </c>
      <c r="BW58" s="161"/>
      <c r="BX58" s="146">
        <v>0.15043609450322815</v>
      </c>
      <c r="BY58" s="161"/>
      <c r="BZ58" s="146">
        <v>-0.17824182844163683</v>
      </c>
      <c r="CA58" s="206"/>
      <c r="CB58" s="161">
        <v>-0.21450255599757528</v>
      </c>
      <c r="CC58" s="147"/>
      <c r="CD58" s="140">
        <v>6.0592616837562563E-2</v>
      </c>
      <c r="CE58" s="141"/>
      <c r="CF58" s="229">
        <v>-0.10478830323627319</v>
      </c>
      <c r="CG58" s="161"/>
      <c r="CH58" s="146">
        <v>-0.13837141501469363</v>
      </c>
      <c r="CI58" s="161"/>
      <c r="CJ58" s="146">
        <v>-0.13986687225841943</v>
      </c>
      <c r="CK58" s="161"/>
      <c r="CL58" s="146">
        <v>-9.8944926357431018E-2</v>
      </c>
      <c r="CM58" s="161"/>
      <c r="CN58" s="146">
        <v>-1.3351560480850178E-2</v>
      </c>
      <c r="CO58" s="161"/>
      <c r="CP58" s="177">
        <v>-0.17571707109990919</v>
      </c>
      <c r="CQ58" s="156"/>
      <c r="CR58" s="177">
        <v>-0.16150086175232392</v>
      </c>
      <c r="CS58" s="156"/>
      <c r="CT58" s="177">
        <v>-0.22971238258451487</v>
      </c>
      <c r="CU58" s="156"/>
      <c r="CV58" s="177">
        <v>-9.1853824522590388E-2</v>
      </c>
      <c r="CW58" s="156"/>
      <c r="CX58" s="177">
        <v>-0.12202286334975887</v>
      </c>
      <c r="CY58" s="156"/>
      <c r="CZ58" s="177">
        <v>5.5881575560534857E-2</v>
      </c>
      <c r="DA58" s="178"/>
      <c r="DB58" s="156">
        <v>-5.0182929305868429E-2</v>
      </c>
      <c r="DC58" s="157"/>
      <c r="DD58" s="140">
        <v>-0.1143572793567208</v>
      </c>
      <c r="DE58" s="156"/>
      <c r="DF58" s="181">
        <f>DF57/CF57-1</f>
        <v>-0.10860088250006272</v>
      </c>
      <c r="DG58" s="112"/>
      <c r="DH58" s="96">
        <f>DH57/CH57-1</f>
        <v>-0.21290643010730104</v>
      </c>
      <c r="DI58" s="112"/>
      <c r="DJ58" s="96">
        <f>DJ57/CJ57-1</f>
        <v>-0.46717937918106389</v>
      </c>
      <c r="DK58" s="112"/>
      <c r="DL58" s="96">
        <f>DL57/CL57-1</f>
        <v>-0.4012670985213338</v>
      </c>
      <c r="DM58" s="112"/>
      <c r="DN58" s="96">
        <f>DN57/CN57-1</f>
        <v>-0.47776362398544792</v>
      </c>
      <c r="DO58" s="112"/>
      <c r="DP58" s="96">
        <f>DP57/CP57-1</f>
        <v>-3.8658538987811353E-2</v>
      </c>
      <c r="DQ58" s="112"/>
      <c r="DR58" s="96">
        <f>DR57/CR57-1</f>
        <v>-0.35053119539422073</v>
      </c>
      <c r="DS58" s="112"/>
      <c r="DT58" s="96">
        <f>DT57/CT57-1</f>
        <v>4.2758255919873367E-2</v>
      </c>
      <c r="DU58" s="112"/>
      <c r="DV58" s="96">
        <f>DV57/CV57-1</f>
        <v>-0.30090840758389825</v>
      </c>
      <c r="DW58" s="151"/>
      <c r="DX58" s="96">
        <f>DX57/CX57-1</f>
        <v>-0.29644828839158988</v>
      </c>
      <c r="DY58" s="112"/>
      <c r="DZ58" s="96">
        <f>DZ57/CZ57-1</f>
        <v>-1.2483332378950829E-3</v>
      </c>
      <c r="EA58" s="112"/>
      <c r="EB58" s="96">
        <f>EB57/DB57-1</f>
        <v>-9.2826809908982399E-3</v>
      </c>
      <c r="EC58" s="115"/>
      <c r="ED58" s="69">
        <f>ED57/(CF57+CH57+CJ57+CL57+CN57+CP57+CR57+CT57+CV57+CX57+CZ57+DB57)-1</f>
        <v>-0.23021600936949882</v>
      </c>
      <c r="EE58" s="70"/>
      <c r="EF58" s="96">
        <f>EF57/DF57-1</f>
        <v>-0.12400916031970211</v>
      </c>
      <c r="EG58" s="112"/>
      <c r="EH58" s="96">
        <f>EH57/DH57-1</f>
        <v>3.4135730803178888E-2</v>
      </c>
      <c r="EI58" s="112"/>
      <c r="EJ58" s="96">
        <f>EJ57/DJ57-1</f>
        <v>0.97430148242848924</v>
      </c>
      <c r="EK58" s="112"/>
      <c r="EL58" s="96">
        <f>EL57/DL57-1</f>
        <v>0.13535154953345874</v>
      </c>
      <c r="EM58" s="112"/>
      <c r="EN58" s="96">
        <f>EN57/DN57-1</f>
        <v>0.80010999335456834</v>
      </c>
      <c r="EO58" s="112"/>
      <c r="EP58" s="96">
        <f>EP57/DP57-1</f>
        <v>8.2803340237271206E-2</v>
      </c>
      <c r="EQ58" s="112"/>
      <c r="ER58" s="96">
        <f>ER57/DR57-1</f>
        <v>0.35021494218796323</v>
      </c>
      <c r="ES58" s="115"/>
      <c r="ET58" s="69">
        <f>ET57/(DF57+DH57+DJ57+DL57+DN57+DP57+DR57)-1</f>
        <v>0.26297109702915478</v>
      </c>
      <c r="EU58" s="70"/>
    </row>
    <row r="59" spans="2:151" ht="15" customHeight="1" thickTop="1">
      <c r="B59" s="404" t="s">
        <v>25</v>
      </c>
      <c r="C59" s="405"/>
      <c r="D59" s="405"/>
      <c r="E59" s="406"/>
      <c r="F59" s="344">
        <v>620.29</v>
      </c>
      <c r="G59" s="355"/>
      <c r="H59" s="344">
        <v>667.29899999999998</v>
      </c>
      <c r="I59" s="355"/>
      <c r="J59" s="344">
        <v>873.51599999999996</v>
      </c>
      <c r="K59" s="344"/>
      <c r="L59" s="343">
        <v>745.73699999999997</v>
      </c>
      <c r="M59" s="344"/>
      <c r="N59" s="343">
        <v>1114.097</v>
      </c>
      <c r="O59" s="355"/>
      <c r="P59" s="343">
        <v>932.35299999999995</v>
      </c>
      <c r="Q59" s="355"/>
      <c r="R59" s="343">
        <v>851.52200000000005</v>
      </c>
      <c r="S59" s="355"/>
      <c r="T59" s="343">
        <v>904.76900000000001</v>
      </c>
      <c r="U59" s="355"/>
      <c r="V59" s="343">
        <v>1053.8779999999999</v>
      </c>
      <c r="W59" s="355"/>
      <c r="X59" s="343">
        <v>1010.474</v>
      </c>
      <c r="Y59" s="344"/>
      <c r="Z59" s="343">
        <v>908.51499999999999</v>
      </c>
      <c r="AA59" s="344"/>
      <c r="AB59" s="110">
        <v>735.08699999999999</v>
      </c>
      <c r="AC59" s="114"/>
      <c r="AD59" s="333">
        <v>10417.536999999998</v>
      </c>
      <c r="AE59" s="334"/>
      <c r="AF59" s="144">
        <v>677.78499999999997</v>
      </c>
      <c r="AG59" s="111"/>
      <c r="AH59" s="110">
        <v>913.86099999999999</v>
      </c>
      <c r="AI59" s="111"/>
      <c r="AJ59" s="110">
        <v>926.34299999999996</v>
      </c>
      <c r="AK59" s="111"/>
      <c r="AL59" s="110">
        <v>845.03300000000002</v>
      </c>
      <c r="AM59" s="111"/>
      <c r="AN59" s="110">
        <v>1074.5540000000001</v>
      </c>
      <c r="AO59" s="145"/>
      <c r="AP59" s="111">
        <v>840.28</v>
      </c>
      <c r="AQ59" s="111"/>
      <c r="AR59" s="110">
        <v>858.57100000000003</v>
      </c>
      <c r="AS59" s="111"/>
      <c r="AT59" s="110">
        <v>791.59699999999998</v>
      </c>
      <c r="AU59" s="111"/>
      <c r="AV59" s="110">
        <v>746.04499999999996</v>
      </c>
      <c r="AW59" s="111"/>
      <c r="AX59" s="110">
        <v>972.59699999999998</v>
      </c>
      <c r="AY59" s="111"/>
      <c r="AZ59" s="110">
        <v>885.50400000000002</v>
      </c>
      <c r="BA59" s="111"/>
      <c r="BB59" s="110">
        <v>900.58199999999999</v>
      </c>
      <c r="BC59" s="114"/>
      <c r="BD59" s="116">
        <f>SUM(AF59:BC59)</f>
        <v>10432.752</v>
      </c>
      <c r="BE59" s="117"/>
      <c r="BF59" s="144">
        <v>883.23699999999997</v>
      </c>
      <c r="BG59" s="145"/>
      <c r="BH59" s="110">
        <v>871.07299999999998</v>
      </c>
      <c r="BI59" s="111"/>
      <c r="BJ59" s="110">
        <v>1020.8440000000001</v>
      </c>
      <c r="BK59" s="111"/>
      <c r="BL59" s="110">
        <v>1032.2639999999999</v>
      </c>
      <c r="BM59" s="111"/>
      <c r="BN59" s="110">
        <v>825.05100000000004</v>
      </c>
      <c r="BO59" s="111"/>
      <c r="BP59" s="110">
        <v>1023</v>
      </c>
      <c r="BQ59" s="111"/>
      <c r="BR59" s="110">
        <v>957</v>
      </c>
      <c r="BS59" s="111"/>
      <c r="BT59" s="110">
        <v>952.79700000000003</v>
      </c>
      <c r="BU59" s="111"/>
      <c r="BV59" s="110">
        <v>846.00800000000004</v>
      </c>
      <c r="BW59" s="111"/>
      <c r="BX59" s="110">
        <v>920.36599999999999</v>
      </c>
      <c r="BY59" s="111"/>
      <c r="BZ59" s="110">
        <v>800.798</v>
      </c>
      <c r="CA59" s="145"/>
      <c r="CB59" s="111">
        <v>675.59400000000005</v>
      </c>
      <c r="CC59" s="114"/>
      <c r="CD59" s="116">
        <v>10808.111000000001</v>
      </c>
      <c r="CE59" s="117"/>
      <c r="CF59" s="144">
        <v>758.78300000000002</v>
      </c>
      <c r="CG59" s="111"/>
      <c r="CH59" s="110">
        <v>705.56399999999996</v>
      </c>
      <c r="CI59" s="111"/>
      <c r="CJ59" s="110">
        <v>830.29</v>
      </c>
      <c r="CK59" s="111"/>
      <c r="CL59" s="110">
        <v>762.61400000000003</v>
      </c>
      <c r="CM59" s="111"/>
      <c r="CN59" s="110">
        <v>922.19100000000003</v>
      </c>
      <c r="CO59" s="111"/>
      <c r="CP59" s="110">
        <v>812.14700000000005</v>
      </c>
      <c r="CQ59" s="111"/>
      <c r="CR59" s="110">
        <v>765.86</v>
      </c>
      <c r="CS59" s="111"/>
      <c r="CT59" s="110">
        <v>761.255</v>
      </c>
      <c r="CU59" s="111"/>
      <c r="CV59" s="110">
        <v>828.41800000000001</v>
      </c>
      <c r="CW59" s="111"/>
      <c r="CX59" s="110">
        <v>998.85</v>
      </c>
      <c r="CY59" s="111"/>
      <c r="CZ59" s="110">
        <v>885.49</v>
      </c>
      <c r="DA59" s="145"/>
      <c r="DB59" s="111">
        <v>782.529</v>
      </c>
      <c r="DC59" s="114"/>
      <c r="DD59" s="116">
        <v>9813.991</v>
      </c>
      <c r="DE59" s="111"/>
      <c r="DF59" s="144">
        <v>697.22900000000004</v>
      </c>
      <c r="DG59" s="111"/>
      <c r="DH59" s="110">
        <v>675.87300000000005</v>
      </c>
      <c r="DI59" s="111"/>
      <c r="DJ59" s="110">
        <v>655.36400000000003</v>
      </c>
      <c r="DK59" s="111"/>
      <c r="DL59" s="110">
        <v>305.77300000000002</v>
      </c>
      <c r="DM59" s="111"/>
      <c r="DN59" s="110">
        <v>369.654</v>
      </c>
      <c r="DO59" s="111"/>
      <c r="DP59" s="110">
        <v>669.52700000000004</v>
      </c>
      <c r="DQ59" s="111"/>
      <c r="DR59" s="110">
        <v>634.83100000000002</v>
      </c>
      <c r="DS59" s="111"/>
      <c r="DT59" s="110">
        <v>743.98199999999997</v>
      </c>
      <c r="DU59" s="111"/>
      <c r="DV59" s="110">
        <v>703.25699999999995</v>
      </c>
      <c r="DW59" s="145"/>
      <c r="DX59" s="110">
        <v>840.495</v>
      </c>
      <c r="DY59" s="111"/>
      <c r="DZ59" s="110">
        <v>778.93700000000001</v>
      </c>
      <c r="EA59" s="111"/>
      <c r="EB59" s="110">
        <v>682.06200000000001</v>
      </c>
      <c r="EC59" s="114"/>
      <c r="ED59" s="116">
        <f>DF59+DH59+DJ59+DL59+DN59+DP59+DR59+DT59+DV59+DX59+DZ59+EB59</f>
        <v>7756.9839999999995</v>
      </c>
      <c r="EE59" s="117"/>
      <c r="EF59" s="110">
        <v>623.851</v>
      </c>
      <c r="EG59" s="111"/>
      <c r="EH59" s="110">
        <v>708.03599999999994</v>
      </c>
      <c r="EI59" s="111"/>
      <c r="EJ59" s="110">
        <v>823.34299999999996</v>
      </c>
      <c r="EK59" s="111"/>
      <c r="EL59" s="110">
        <v>710.65</v>
      </c>
      <c r="EM59" s="111"/>
      <c r="EN59" s="110">
        <v>702.71</v>
      </c>
      <c r="EO59" s="111"/>
      <c r="EP59" s="110">
        <v>770.46199999999999</v>
      </c>
      <c r="EQ59" s="111"/>
      <c r="ER59" s="110">
        <v>783.33100000000002</v>
      </c>
      <c r="ES59" s="114"/>
      <c r="ET59" s="116">
        <f>EJ59+EF59+EH59+EL59+EN59+EP59+ER59</f>
        <v>5122.3829999999998</v>
      </c>
      <c r="EU59" s="117"/>
    </row>
    <row r="60" spans="2:151" ht="15" customHeight="1" thickBot="1">
      <c r="B60" s="398" t="s">
        <v>22</v>
      </c>
      <c r="C60" s="399"/>
      <c r="D60" s="399"/>
      <c r="E60" s="400"/>
      <c r="F60" s="194">
        <v>-0.39900000000000002</v>
      </c>
      <c r="G60" s="265"/>
      <c r="H60" s="194">
        <v>-0.14099999999999999</v>
      </c>
      <c r="I60" s="265"/>
      <c r="J60" s="194">
        <v>-0.158</v>
      </c>
      <c r="K60" s="194"/>
      <c r="L60" s="193">
        <v>-0.22800000000000001</v>
      </c>
      <c r="M60" s="194"/>
      <c r="N60" s="193">
        <v>0.29199999999999998</v>
      </c>
      <c r="O60" s="265"/>
      <c r="P60" s="193">
        <v>0.03</v>
      </c>
      <c r="Q60" s="265"/>
      <c r="R60" s="193">
        <v>-0.13100000000000001</v>
      </c>
      <c r="S60" s="265"/>
      <c r="T60" s="193">
        <v>0.14654857791677856</v>
      </c>
      <c r="U60" s="265"/>
      <c r="V60" s="193">
        <v>-1.7999999999999999E-2</v>
      </c>
      <c r="W60" s="265"/>
      <c r="X60" s="193">
        <v>-0.123</v>
      </c>
      <c r="Y60" s="194"/>
      <c r="Z60" s="75">
        <v>-3.5999999999999997E-2</v>
      </c>
      <c r="AA60" s="118"/>
      <c r="AB60" s="75">
        <v>-0.13200000000000001</v>
      </c>
      <c r="AC60" s="90"/>
      <c r="AD60" s="345">
        <v>-8.3000000000000004E-2</v>
      </c>
      <c r="AE60" s="346"/>
      <c r="AF60" s="259">
        <v>9.2999999999999999E-2</v>
      </c>
      <c r="AG60" s="194"/>
      <c r="AH60" s="193">
        <v>0.36899999999999999</v>
      </c>
      <c r="AI60" s="194"/>
      <c r="AJ60" s="193">
        <v>0.06</v>
      </c>
      <c r="AK60" s="194"/>
      <c r="AL60" s="193">
        <v>0.13300000000000001</v>
      </c>
      <c r="AM60" s="194"/>
      <c r="AN60" s="193">
        <v>-3.5000000000000003E-2</v>
      </c>
      <c r="AO60" s="265"/>
      <c r="AP60" s="194">
        <v>-9.9000000000000005E-2</v>
      </c>
      <c r="AQ60" s="194"/>
      <c r="AR60" s="193">
        <v>8.0000000000000002E-3</v>
      </c>
      <c r="AS60" s="194"/>
      <c r="AT60" s="193">
        <v>-0.125</v>
      </c>
      <c r="AU60" s="194"/>
      <c r="AV60" s="193">
        <v>-0.29199999999999998</v>
      </c>
      <c r="AW60" s="194"/>
      <c r="AX60" s="193">
        <v>-2.5000000000000001E-2</v>
      </c>
      <c r="AY60" s="194"/>
      <c r="AZ60" s="193">
        <v>1.0620000000000001</v>
      </c>
      <c r="BA60" s="194"/>
      <c r="BB60" s="193">
        <v>0.22500000000000001</v>
      </c>
      <c r="BC60" s="273"/>
      <c r="BD60" s="189">
        <v>1E-3</v>
      </c>
      <c r="BE60" s="280"/>
      <c r="BF60" s="259">
        <v>0.30299999999999999</v>
      </c>
      <c r="BG60" s="265"/>
      <c r="BH60" s="193">
        <v>-4.7E-2</v>
      </c>
      <c r="BI60" s="194"/>
      <c r="BJ60" s="193">
        <v>0.10199999999999999</v>
      </c>
      <c r="BK60" s="194"/>
      <c r="BL60" s="193">
        <v>0.222</v>
      </c>
      <c r="BM60" s="194"/>
      <c r="BN60" s="195">
        <v>-0.2321921466952801</v>
      </c>
      <c r="BO60" s="190"/>
      <c r="BP60" s="195">
        <v>0.217</v>
      </c>
      <c r="BQ60" s="190"/>
      <c r="BR60" s="195">
        <v>0.115</v>
      </c>
      <c r="BS60" s="190"/>
      <c r="BT60" s="195">
        <v>0.2036389728611907</v>
      </c>
      <c r="BU60" s="190"/>
      <c r="BV60" s="195">
        <v>0.13399057697591976</v>
      </c>
      <c r="BW60" s="190"/>
      <c r="BX60" s="195">
        <v>-5.3702612695700314E-2</v>
      </c>
      <c r="BY60" s="190"/>
      <c r="BZ60" s="195">
        <v>-9.565851763515465E-2</v>
      </c>
      <c r="CA60" s="202"/>
      <c r="CB60" s="190">
        <v>-0.24982511309353284</v>
      </c>
      <c r="CC60" s="207"/>
      <c r="CD60" s="148">
        <v>3.597890566170836E-2</v>
      </c>
      <c r="CE60" s="149"/>
      <c r="CF60" s="228">
        <v>-0.14090668755951119</v>
      </c>
      <c r="CG60" s="190"/>
      <c r="CH60" s="195">
        <v>-0.19000588928826867</v>
      </c>
      <c r="CI60" s="190"/>
      <c r="CJ60" s="195">
        <v>-0.18666319241725482</v>
      </c>
      <c r="CK60" s="190"/>
      <c r="CL60" s="195">
        <v>-0.26122193547387096</v>
      </c>
      <c r="CM60" s="190"/>
      <c r="CN60" s="195">
        <v>0.11773817618547211</v>
      </c>
      <c r="CO60" s="190"/>
      <c r="CP60" s="191">
        <v>-0.20583138901546782</v>
      </c>
      <c r="CQ60" s="174"/>
      <c r="CR60" s="191">
        <v>-0.20009692503245635</v>
      </c>
      <c r="CS60" s="174"/>
      <c r="CT60" s="191">
        <v>-0.20103127948555677</v>
      </c>
      <c r="CU60" s="174"/>
      <c r="CV60" s="191">
        <v>-2.0791765562500619E-2</v>
      </c>
      <c r="CW60" s="174"/>
      <c r="CX60" s="191">
        <v>8.5274771123661663E-2</v>
      </c>
      <c r="CY60" s="174"/>
      <c r="CZ60" s="191">
        <v>0.10575950489386843</v>
      </c>
      <c r="DA60" s="192"/>
      <c r="DB60" s="174">
        <v>0.15828293324097009</v>
      </c>
      <c r="DC60" s="175"/>
      <c r="DD60" s="148">
        <v>-9.1979070163139554E-2</v>
      </c>
      <c r="DE60" s="174"/>
      <c r="DF60" s="143">
        <f>DF59/CF59-1</f>
        <v>-8.1122007214183722E-2</v>
      </c>
      <c r="DG60" s="118"/>
      <c r="DH60" s="75">
        <f>DH59/CH59-1</f>
        <v>-4.2081228634113899E-2</v>
      </c>
      <c r="DI60" s="118"/>
      <c r="DJ60" s="75">
        <f>DJ59/CJ59-1</f>
        <v>-0.21068060557154722</v>
      </c>
      <c r="DK60" s="118"/>
      <c r="DL60" s="75">
        <f>DL59/CL59-1</f>
        <v>-0.59904617539148242</v>
      </c>
      <c r="DM60" s="118"/>
      <c r="DN60" s="75">
        <f>DN59/CN59-1</f>
        <v>-0.59915679072990302</v>
      </c>
      <c r="DO60" s="118"/>
      <c r="DP60" s="75">
        <f t="shared" ref="DP60" si="123">DP59/CP59-1</f>
        <v>-0.17560860287608027</v>
      </c>
      <c r="DQ60" s="118"/>
      <c r="DR60" s="75">
        <f t="shared" ref="DR60" si="124">DR59/CR59-1</f>
        <v>-0.17108740500874831</v>
      </c>
      <c r="DS60" s="118"/>
      <c r="DT60" s="75">
        <f t="shared" ref="DT60" si="125">DT59/CT59-1</f>
        <v>-2.2690162954594695E-2</v>
      </c>
      <c r="DU60" s="118"/>
      <c r="DV60" s="75">
        <f t="shared" ref="DV60" si="126">DV59/CV59-1</f>
        <v>-0.1510843559652254</v>
      </c>
      <c r="DW60" s="76"/>
      <c r="DX60" s="75">
        <f t="shared" ref="DX60" si="127">DX59/CX59-1</f>
        <v>-0.15853731791560299</v>
      </c>
      <c r="DY60" s="118"/>
      <c r="DZ60" s="75">
        <f t="shared" ref="DZ60" si="128">DZ59/CZ59-1</f>
        <v>-0.1203322454234379</v>
      </c>
      <c r="EA60" s="118"/>
      <c r="EB60" s="75">
        <f t="shared" ref="EB60" si="129">EB59/DB59-1</f>
        <v>-0.12838757413463264</v>
      </c>
      <c r="EC60" s="90"/>
      <c r="ED60" s="69">
        <f>ED59/(CF59+CH59+CJ59+CL59+CN59+CP59+CR59+CT59+CV59+CX59+CZ59+DB59)-1</f>
        <v>-0.20959943818982518</v>
      </c>
      <c r="EE60" s="70"/>
      <c r="EF60" s="75">
        <f t="shared" ref="EF60" si="130">EF59/DF59-1</f>
        <v>-0.10524232354075924</v>
      </c>
      <c r="EG60" s="118"/>
      <c r="EH60" s="75">
        <f t="shared" ref="EH60" si="131">EH59/DH59-1</f>
        <v>4.7587342592469106E-2</v>
      </c>
      <c r="EI60" s="118"/>
      <c r="EJ60" s="75">
        <f t="shared" ref="EJ60" si="132">EJ59/DJ59-1</f>
        <v>0.25631404837616945</v>
      </c>
      <c r="EK60" s="118"/>
      <c r="EL60" s="75">
        <f t="shared" ref="EL60" si="133">EL59/DL59-1</f>
        <v>1.3241097153770931</v>
      </c>
      <c r="EM60" s="118"/>
      <c r="EN60" s="75">
        <f t="shared" ref="EN60" si="134">EN59/DN59-1</f>
        <v>0.90099390240603383</v>
      </c>
      <c r="EO60" s="118"/>
      <c r="EP60" s="75">
        <f t="shared" ref="EP60" si="135">EP59/DP59-1</f>
        <v>0.15075568274319018</v>
      </c>
      <c r="EQ60" s="118"/>
      <c r="ER60" s="75">
        <f t="shared" ref="ER60" si="136">ER59/DR59-1</f>
        <v>0.23392052372993755</v>
      </c>
      <c r="ES60" s="90"/>
      <c r="ET60" s="69">
        <f>ET59/(DF59+DH59+DJ59+DL59+DN59+DP59+DR59)-1</f>
        <v>0.27795963875515772</v>
      </c>
      <c r="EU60" s="70"/>
    </row>
    <row r="61" spans="2:151" ht="15" customHeight="1">
      <c r="B61" s="382" t="s">
        <v>4</v>
      </c>
      <c r="C61" s="382"/>
      <c r="D61" s="2" t="s">
        <v>9</v>
      </c>
      <c r="P61" s="24"/>
      <c r="Q61" s="24"/>
      <c r="R61" s="24"/>
      <c r="S61" s="24"/>
      <c r="T61" s="24"/>
      <c r="U61" s="24"/>
      <c r="AD61" s="24"/>
      <c r="AE61" s="24"/>
      <c r="AF61" s="24"/>
      <c r="AL61" s="24"/>
      <c r="AN61" s="24"/>
      <c r="AO61" s="24"/>
      <c r="AP61" s="24"/>
      <c r="AQ61" s="24"/>
      <c r="CJ61" s="10" t="s">
        <v>83</v>
      </c>
    </row>
    <row r="62" spans="2:151" ht="15" customHeight="1">
      <c r="B62" s="48"/>
      <c r="C62" s="48"/>
      <c r="D62" s="2"/>
      <c r="P62" s="24"/>
      <c r="Q62" s="24"/>
      <c r="R62" s="24"/>
      <c r="S62" s="24"/>
      <c r="T62" s="24"/>
      <c r="U62" s="24"/>
      <c r="AD62" s="24"/>
      <c r="AE62" s="24"/>
      <c r="AF62" s="24"/>
      <c r="AL62" s="24"/>
      <c r="AN62" s="24"/>
      <c r="AO62" s="24"/>
      <c r="AP62" s="24"/>
      <c r="AQ62" s="24"/>
    </row>
    <row r="63" spans="2:151" ht="15" customHeight="1">
      <c r="C63" s="1"/>
    </row>
    <row r="64" spans="2:151" ht="15" customHeight="1">
      <c r="B64" s="4" t="s">
        <v>59</v>
      </c>
      <c r="F64" s="24"/>
      <c r="G64" s="24"/>
      <c r="H64" s="24"/>
      <c r="I64" s="24"/>
      <c r="J64" s="24"/>
      <c r="K64" s="24"/>
      <c r="L64" s="24"/>
      <c r="M64" s="24"/>
      <c r="AH64" s="24"/>
      <c r="AI64" s="24"/>
      <c r="AS64" s="16"/>
    </row>
    <row r="65" spans="2:153" ht="15" customHeight="1" thickBot="1">
      <c r="B65" s="4"/>
      <c r="F65" s="24"/>
      <c r="G65" s="24"/>
      <c r="H65" s="24"/>
      <c r="I65" s="24"/>
      <c r="J65" s="24"/>
      <c r="K65" s="24"/>
      <c r="L65" s="24"/>
      <c r="M65" s="24"/>
      <c r="AH65" s="24"/>
      <c r="AI65" s="24"/>
      <c r="AT65" s="32"/>
      <c r="AU65" s="32"/>
      <c r="AW65" s="16"/>
      <c r="AY65" s="16"/>
      <c r="AZ65" s="16"/>
      <c r="BA65" s="16"/>
      <c r="CU65" s="16"/>
      <c r="EW65" s="16" t="s">
        <v>2</v>
      </c>
    </row>
    <row r="66" spans="2:153" ht="15" customHeight="1" thickBot="1">
      <c r="B66" s="395"/>
      <c r="C66" s="396"/>
      <c r="D66" s="396"/>
      <c r="E66" s="397"/>
      <c r="F66" s="86">
        <v>42379</v>
      </c>
      <c r="G66" s="78"/>
      <c r="H66" s="77">
        <v>42411</v>
      </c>
      <c r="I66" s="78"/>
      <c r="J66" s="77">
        <v>42460</v>
      </c>
      <c r="K66" s="78"/>
      <c r="L66" s="77">
        <v>42461</v>
      </c>
      <c r="M66" s="78"/>
      <c r="N66" s="77">
        <v>42492</v>
      </c>
      <c r="O66" s="78"/>
      <c r="P66" s="77">
        <v>42523</v>
      </c>
      <c r="Q66" s="78"/>
      <c r="R66" s="77">
        <v>42554</v>
      </c>
      <c r="S66" s="78"/>
      <c r="T66" s="77">
        <v>42586</v>
      </c>
      <c r="U66" s="78"/>
      <c r="V66" s="77">
        <v>42617</v>
      </c>
      <c r="W66" s="78"/>
      <c r="X66" s="77">
        <v>42648</v>
      </c>
      <c r="Y66" s="78"/>
      <c r="Z66" s="77">
        <v>42680</v>
      </c>
      <c r="AA66" s="86"/>
      <c r="AB66" s="159">
        <v>42711</v>
      </c>
      <c r="AC66" s="77"/>
      <c r="AD66" s="63" t="s">
        <v>74</v>
      </c>
      <c r="AE66" s="64"/>
      <c r="AF66" s="85">
        <v>42736</v>
      </c>
      <c r="AG66" s="86"/>
      <c r="AH66" s="77">
        <v>42768</v>
      </c>
      <c r="AI66" s="86"/>
      <c r="AJ66" s="77">
        <v>42797</v>
      </c>
      <c r="AK66" s="78"/>
      <c r="AL66" s="86">
        <v>42829</v>
      </c>
      <c r="AM66" s="86"/>
      <c r="AN66" s="77">
        <v>42860</v>
      </c>
      <c r="AO66" s="86"/>
      <c r="AP66" s="77">
        <v>42892</v>
      </c>
      <c r="AQ66" s="86"/>
      <c r="AR66" s="77">
        <v>42893</v>
      </c>
      <c r="AS66" s="78"/>
      <c r="AT66" s="86">
        <v>42955</v>
      </c>
      <c r="AU66" s="78"/>
      <c r="AV66" s="86">
        <v>42987</v>
      </c>
      <c r="AW66" s="78"/>
      <c r="AX66" s="86">
        <v>43018</v>
      </c>
      <c r="AY66" s="78"/>
      <c r="AZ66" s="86">
        <v>43050</v>
      </c>
      <c r="BA66" s="86"/>
      <c r="BB66" s="77">
        <v>43081</v>
      </c>
      <c r="BC66" s="93"/>
      <c r="BD66" s="63" t="str">
        <f>BD54</f>
        <v>年初来累計</v>
      </c>
      <c r="BE66" s="64"/>
      <c r="BF66" s="85">
        <v>43111</v>
      </c>
      <c r="BG66" s="86"/>
      <c r="BH66" s="77">
        <v>43143</v>
      </c>
      <c r="BI66" s="86"/>
      <c r="BJ66" s="77">
        <v>43172</v>
      </c>
      <c r="BK66" s="86"/>
      <c r="BL66" s="77">
        <v>43204</v>
      </c>
      <c r="BM66" s="78"/>
      <c r="BN66" s="77">
        <v>43235</v>
      </c>
      <c r="BO66" s="86"/>
      <c r="BP66" s="77">
        <v>43267</v>
      </c>
      <c r="BQ66" s="86"/>
      <c r="BR66" s="77">
        <v>43298</v>
      </c>
      <c r="BS66" s="86"/>
      <c r="BT66" s="77">
        <v>43330</v>
      </c>
      <c r="BU66" s="86"/>
      <c r="BV66" s="77">
        <v>43362</v>
      </c>
      <c r="BW66" s="86"/>
      <c r="BX66" s="77">
        <v>43393</v>
      </c>
      <c r="BY66" s="86"/>
      <c r="BZ66" s="159">
        <v>43413</v>
      </c>
      <c r="CA66" s="77"/>
      <c r="CB66" s="159">
        <v>43444</v>
      </c>
      <c r="CC66" s="208"/>
      <c r="CD66" s="63" t="s">
        <v>79</v>
      </c>
      <c r="CE66" s="64"/>
      <c r="CF66" s="159">
        <v>43486</v>
      </c>
      <c r="CG66" s="77"/>
      <c r="CH66" s="159">
        <v>43518</v>
      </c>
      <c r="CI66" s="77"/>
      <c r="CJ66" s="159">
        <v>43525</v>
      </c>
      <c r="CK66" s="77"/>
      <c r="CL66" s="159">
        <v>43557</v>
      </c>
      <c r="CM66" s="77"/>
      <c r="CN66" s="159">
        <v>43588</v>
      </c>
      <c r="CO66" s="77"/>
      <c r="CP66" s="159">
        <v>43620</v>
      </c>
      <c r="CQ66" s="77"/>
      <c r="CR66" s="159">
        <v>43651</v>
      </c>
      <c r="CS66" s="77"/>
      <c r="CT66" s="159">
        <v>43683</v>
      </c>
      <c r="CU66" s="77"/>
      <c r="CV66" s="159">
        <v>43715</v>
      </c>
      <c r="CW66" s="159"/>
      <c r="CX66" s="78">
        <v>43746</v>
      </c>
      <c r="CY66" s="77"/>
      <c r="CZ66" s="159">
        <v>43778</v>
      </c>
      <c r="DA66" s="77"/>
      <c r="DB66" s="159">
        <v>43809</v>
      </c>
      <c r="DC66" s="208"/>
      <c r="DD66" s="63" t="s">
        <v>79</v>
      </c>
      <c r="DE66" s="152"/>
      <c r="DF66" s="85">
        <v>43840</v>
      </c>
      <c r="DG66" s="78"/>
      <c r="DH66" s="77">
        <v>43871</v>
      </c>
      <c r="DI66" s="78"/>
      <c r="DJ66" s="77">
        <v>43901</v>
      </c>
      <c r="DK66" s="78"/>
      <c r="DL66" s="77">
        <v>43933</v>
      </c>
      <c r="DM66" s="78"/>
      <c r="DN66" s="77">
        <v>43964</v>
      </c>
      <c r="DO66" s="78"/>
      <c r="DP66" s="77">
        <v>43996</v>
      </c>
      <c r="DQ66" s="86"/>
      <c r="DR66" s="77">
        <v>44027</v>
      </c>
      <c r="DS66" s="86"/>
      <c r="DT66" s="77">
        <v>44059</v>
      </c>
      <c r="DU66" s="78"/>
      <c r="DV66" s="77">
        <v>44091</v>
      </c>
      <c r="DW66" s="78"/>
      <c r="DX66" s="77">
        <v>44122</v>
      </c>
      <c r="DY66" s="86"/>
      <c r="DZ66" s="77">
        <v>44154</v>
      </c>
      <c r="EA66" s="86"/>
      <c r="EB66" s="77">
        <v>44185</v>
      </c>
      <c r="EC66" s="93"/>
      <c r="ED66" s="63" t="s">
        <v>79</v>
      </c>
      <c r="EE66" s="64"/>
      <c r="EF66" s="77">
        <v>44216</v>
      </c>
      <c r="EG66" s="86"/>
      <c r="EH66" s="77">
        <v>44248</v>
      </c>
      <c r="EI66" s="78"/>
      <c r="EJ66" s="86">
        <v>44257</v>
      </c>
      <c r="EK66" s="86"/>
      <c r="EL66" s="77">
        <v>44289</v>
      </c>
      <c r="EM66" s="86"/>
      <c r="EN66" s="77">
        <v>44320</v>
      </c>
      <c r="EO66" s="86"/>
      <c r="EP66" s="77">
        <v>44352</v>
      </c>
      <c r="EQ66" s="86"/>
      <c r="ER66" s="77">
        <v>44383</v>
      </c>
      <c r="ES66" s="86"/>
      <c r="ET66" s="77">
        <v>44415</v>
      </c>
      <c r="EU66" s="93"/>
      <c r="EV66" s="63" t="s">
        <v>79</v>
      </c>
      <c r="EW66" s="64"/>
    </row>
    <row r="67" spans="2:153" ht="15" customHeight="1" thickTop="1">
      <c r="B67" s="389" t="s">
        <v>14</v>
      </c>
      <c r="C67" s="390"/>
      <c r="D67" s="390"/>
      <c r="E67" s="391"/>
      <c r="F67" s="342">
        <v>152.31200000000001</v>
      </c>
      <c r="G67" s="337"/>
      <c r="H67" s="335">
        <v>183.96699999999998</v>
      </c>
      <c r="I67" s="337"/>
      <c r="J67" s="335">
        <v>164.786</v>
      </c>
      <c r="K67" s="337"/>
      <c r="L67" s="335">
        <v>153.21100000000001</v>
      </c>
      <c r="M67" s="337"/>
      <c r="N67" s="335">
        <v>110.23099999999999</v>
      </c>
      <c r="O67" s="337"/>
      <c r="P67" s="335">
        <v>131.381</v>
      </c>
      <c r="Q67" s="337"/>
      <c r="R67" s="335">
        <v>103.66499999999999</v>
      </c>
      <c r="S67" s="337"/>
      <c r="T67" s="335">
        <f>T69+T71</f>
        <v>173.45099999999999</v>
      </c>
      <c r="U67" s="337"/>
      <c r="V67" s="335">
        <f>V69+V71</f>
        <v>223.88</v>
      </c>
      <c r="W67" s="337"/>
      <c r="X67" s="335">
        <f>X69+X71</f>
        <v>235.411</v>
      </c>
      <c r="Y67" s="337"/>
      <c r="Z67" s="335">
        <f>Z69+Z71</f>
        <v>131.351</v>
      </c>
      <c r="AA67" s="337"/>
      <c r="AB67" s="335" t="s">
        <v>53</v>
      </c>
      <c r="AC67" s="342"/>
      <c r="AD67" s="179">
        <f>F67+H67+J67+L67+N67+P67+R67+T67+V67+X67+Z67</f>
        <v>1763.6460000000002</v>
      </c>
      <c r="AE67" s="227"/>
      <c r="AF67" s="347">
        <v>95.44</v>
      </c>
      <c r="AG67" s="342"/>
      <c r="AH67" s="335">
        <v>211.56099999999998</v>
      </c>
      <c r="AI67" s="342"/>
      <c r="AJ67" s="335">
        <v>234.923</v>
      </c>
      <c r="AK67" s="342"/>
      <c r="AL67" s="335">
        <v>214.05199999999999</v>
      </c>
      <c r="AM67" s="342"/>
      <c r="AN67" s="335">
        <v>170.09100000000001</v>
      </c>
      <c r="AO67" s="342"/>
      <c r="AP67" s="335">
        <v>191.98000000000002</v>
      </c>
      <c r="AQ67" s="342"/>
      <c r="AR67" s="335">
        <v>192.99799999999999</v>
      </c>
      <c r="AS67" s="342"/>
      <c r="AT67" s="335">
        <v>192.87100000000001</v>
      </c>
      <c r="AU67" s="342"/>
      <c r="AV67" s="335">
        <f>AV69+AV71</f>
        <v>138.91899999999998</v>
      </c>
      <c r="AW67" s="342"/>
      <c r="AX67" s="335">
        <v>167.613</v>
      </c>
      <c r="AY67" s="342"/>
      <c r="AZ67" s="335">
        <v>187.45100000000002</v>
      </c>
      <c r="BA67" s="342"/>
      <c r="BB67" s="234">
        <f>BB69+BB71</f>
        <v>146.143</v>
      </c>
      <c r="BC67" s="272"/>
      <c r="BD67" s="138">
        <f>SUM(AF67:BC67)</f>
        <v>2144.0419999999999</v>
      </c>
      <c r="BE67" s="139"/>
      <c r="BF67" s="322">
        <f>BF69+BF71</f>
        <v>116.637</v>
      </c>
      <c r="BG67" s="235"/>
      <c r="BH67" s="234">
        <v>84.78</v>
      </c>
      <c r="BI67" s="235"/>
      <c r="BJ67" s="234">
        <v>124.04229999999998</v>
      </c>
      <c r="BK67" s="235"/>
      <c r="BL67" s="234">
        <v>123.04300000000001</v>
      </c>
      <c r="BM67" s="323"/>
      <c r="BN67" s="235">
        <v>99.187000000000012</v>
      </c>
      <c r="BO67" s="235"/>
      <c r="BP67" s="234">
        <v>114.67400000000001</v>
      </c>
      <c r="BQ67" s="235"/>
      <c r="BR67" s="234">
        <v>131</v>
      </c>
      <c r="BS67" s="235"/>
      <c r="BT67" s="234">
        <v>123.48099999999999</v>
      </c>
      <c r="BU67" s="235"/>
      <c r="BV67" s="234">
        <v>74.454999999999998</v>
      </c>
      <c r="BW67" s="235"/>
      <c r="BX67" s="234">
        <v>131.11599999999999</v>
      </c>
      <c r="BY67" s="235"/>
      <c r="BZ67" s="160">
        <v>105.58699999999999</v>
      </c>
      <c r="CA67" s="154"/>
      <c r="CB67" s="160">
        <v>83.12299999999999</v>
      </c>
      <c r="CC67" s="155"/>
      <c r="CD67" s="179">
        <v>1311.0023000000001</v>
      </c>
      <c r="CE67" s="227"/>
      <c r="CF67" s="160">
        <v>70.88900000000001</v>
      </c>
      <c r="CG67" s="154"/>
      <c r="CH67" s="160">
        <v>92.042000000000002</v>
      </c>
      <c r="CI67" s="154"/>
      <c r="CJ67" s="160">
        <v>79.591999999999999</v>
      </c>
      <c r="CK67" s="154"/>
      <c r="CL67" s="160">
        <v>79.412000000000006</v>
      </c>
      <c r="CM67" s="154"/>
      <c r="CN67" s="160">
        <v>82.204999999999998</v>
      </c>
      <c r="CO67" s="154"/>
      <c r="CP67" s="160">
        <v>106.27800000000001</v>
      </c>
      <c r="CQ67" s="154"/>
      <c r="CR67" s="160">
        <v>173.05500000000001</v>
      </c>
      <c r="CS67" s="154"/>
      <c r="CT67" s="160">
        <v>135.679</v>
      </c>
      <c r="CU67" s="154"/>
      <c r="CV67" s="160">
        <v>65.290999999999997</v>
      </c>
      <c r="CW67" s="176"/>
      <c r="CX67" s="154">
        <v>131.94499999999999</v>
      </c>
      <c r="CY67" s="154"/>
      <c r="CZ67" s="160">
        <v>56.113</v>
      </c>
      <c r="DA67" s="154"/>
      <c r="DB67" s="160">
        <v>58.484999999999999</v>
      </c>
      <c r="DC67" s="155"/>
      <c r="DD67" s="179">
        <v>1130.9859999999999</v>
      </c>
      <c r="DE67" s="154"/>
      <c r="DF67" s="144">
        <f>DF69+DF71</f>
        <v>108.64</v>
      </c>
      <c r="DG67" s="145"/>
      <c r="DH67" s="110">
        <f>DH69+DH71</f>
        <v>89.346000000000004</v>
      </c>
      <c r="DI67" s="145"/>
      <c r="DJ67" s="110">
        <f>DJ69+DJ71</f>
        <v>75.27</v>
      </c>
      <c r="DK67" s="111"/>
      <c r="DL67" s="110">
        <f>DL69+DL71</f>
        <v>5.7808580000000003</v>
      </c>
      <c r="DM67" s="111"/>
      <c r="DN67" s="110">
        <f>DN69+DN71</f>
        <v>11.131</v>
      </c>
      <c r="DO67" s="111"/>
      <c r="DP67" s="110">
        <f>DP69+DP71</f>
        <v>12.201502999999999</v>
      </c>
      <c r="DQ67" s="111"/>
      <c r="DR67" s="110">
        <f>DR69+DR71</f>
        <v>8.1217600000000001</v>
      </c>
      <c r="DS67" s="111"/>
      <c r="DT67" s="110">
        <f>DT69+DT71</f>
        <v>26.454000000000001</v>
      </c>
      <c r="DU67" s="145"/>
      <c r="DV67" s="110">
        <f>DV69+DV71</f>
        <v>46.92</v>
      </c>
      <c r="DW67" s="145"/>
      <c r="DX67" s="110">
        <f>DX69+DX71</f>
        <v>32.849000000000004</v>
      </c>
      <c r="DY67" s="111"/>
      <c r="DZ67" s="110">
        <f>DZ69+DZ71</f>
        <v>41.364000000000004</v>
      </c>
      <c r="EA67" s="111"/>
      <c r="EB67" s="110">
        <f>EB69+EB71</f>
        <v>51.795000000000002</v>
      </c>
      <c r="EC67" s="114"/>
      <c r="ED67" s="493">
        <f>DF67+DH67+DJ67+DL67+DN67+DP67+DR67+DT67+DV67+DX67+DZ67+EB67</f>
        <v>509.87312100000003</v>
      </c>
      <c r="EE67" s="494"/>
      <c r="EF67" s="110">
        <f>EF69+EF71</f>
        <v>33.558599999999998</v>
      </c>
      <c r="EG67" s="111"/>
      <c r="EH67" s="110">
        <f>EH69+EH71</f>
        <v>54.661443000000006</v>
      </c>
      <c r="EI67" s="145"/>
      <c r="EJ67" s="111">
        <f>EJ69+EJ71</f>
        <v>49.676000000000002</v>
      </c>
      <c r="EK67" s="111"/>
      <c r="EL67" s="110">
        <f>EL69+EL71</f>
        <v>74.039596000000003</v>
      </c>
      <c r="EM67" s="111"/>
      <c r="EN67" s="110">
        <f>EN69+EN71</f>
        <v>84.88</v>
      </c>
      <c r="EO67" s="111"/>
      <c r="EP67" s="110">
        <f>EP69+EP71</f>
        <v>68.72829999999999</v>
      </c>
      <c r="EQ67" s="111"/>
      <c r="ER67" s="110">
        <f>ER69+ER71</f>
        <v>60.147556999999999</v>
      </c>
      <c r="ES67" s="111"/>
      <c r="ET67" s="110">
        <f>ET69+ET71</f>
        <v>62.487000000000002</v>
      </c>
      <c r="EU67" s="114"/>
      <c r="EV67" s="493">
        <f>EF67+EH67+EJ67+EL67+EN67+EP67+ER67+ET67</f>
        <v>488.17849600000005</v>
      </c>
      <c r="EW67" s="494"/>
    </row>
    <row r="68" spans="2:153" ht="15" customHeight="1" thickBot="1">
      <c r="B68" s="392" t="s">
        <v>20</v>
      </c>
      <c r="C68" s="393"/>
      <c r="D68" s="393"/>
      <c r="E68" s="394"/>
      <c r="F68" s="338" t="s">
        <v>53</v>
      </c>
      <c r="G68" s="151"/>
      <c r="H68" s="338" t="s">
        <v>53</v>
      </c>
      <c r="I68" s="151"/>
      <c r="J68" s="338" t="s">
        <v>53</v>
      </c>
      <c r="K68" s="151"/>
      <c r="L68" s="338" t="s">
        <v>53</v>
      </c>
      <c r="M68" s="151"/>
      <c r="N68" s="338" t="s">
        <v>53</v>
      </c>
      <c r="O68" s="151"/>
      <c r="P68" s="338" t="s">
        <v>53</v>
      </c>
      <c r="Q68" s="151"/>
      <c r="R68" s="338" t="s">
        <v>53</v>
      </c>
      <c r="S68" s="151"/>
      <c r="T68" s="338" t="s">
        <v>53</v>
      </c>
      <c r="U68" s="151"/>
      <c r="V68" s="338" t="s">
        <v>53</v>
      </c>
      <c r="W68" s="151"/>
      <c r="X68" s="338" t="s">
        <v>53</v>
      </c>
      <c r="Y68" s="151"/>
      <c r="Z68" s="338" t="s">
        <v>53</v>
      </c>
      <c r="AA68" s="151"/>
      <c r="AB68" s="338" t="s">
        <v>53</v>
      </c>
      <c r="AC68" s="112"/>
      <c r="AD68" s="357" t="s">
        <v>53</v>
      </c>
      <c r="AE68" s="296"/>
      <c r="AF68" s="348">
        <v>-0.37339145963548515</v>
      </c>
      <c r="AG68" s="349"/>
      <c r="AH68" s="353">
        <v>0.14999429245462492</v>
      </c>
      <c r="AI68" s="349"/>
      <c r="AJ68" s="353">
        <v>0.42562474967533648</v>
      </c>
      <c r="AK68" s="349"/>
      <c r="AL68" s="353">
        <v>0.39710595192251197</v>
      </c>
      <c r="AM68" s="349"/>
      <c r="AN68" s="353">
        <v>0.54304143117634807</v>
      </c>
      <c r="AO68" s="349"/>
      <c r="AP68" s="353">
        <v>0.46124629893211355</v>
      </c>
      <c r="AQ68" s="349"/>
      <c r="AR68" s="353">
        <v>0.86199999999999999</v>
      </c>
      <c r="AS68" s="349"/>
      <c r="AT68" s="353">
        <v>0.112</v>
      </c>
      <c r="AU68" s="349"/>
      <c r="AV68" s="353">
        <v>-0.379</v>
      </c>
      <c r="AW68" s="349"/>
      <c r="AX68" s="353">
        <v>-0.28799999999999998</v>
      </c>
      <c r="AY68" s="349"/>
      <c r="AZ68" s="353">
        <v>0.42699999999999999</v>
      </c>
      <c r="BA68" s="349"/>
      <c r="BB68" s="177">
        <v>-8.8999999999999996E-2</v>
      </c>
      <c r="BC68" s="157"/>
      <c r="BD68" s="140">
        <v>0.113</v>
      </c>
      <c r="BE68" s="141"/>
      <c r="BF68" s="350">
        <v>0.222</v>
      </c>
      <c r="BG68" s="156"/>
      <c r="BH68" s="177">
        <v>-0.59899999999999998</v>
      </c>
      <c r="BI68" s="156"/>
      <c r="BJ68" s="177">
        <v>-0.47199999999999998</v>
      </c>
      <c r="BK68" s="156"/>
      <c r="BL68" s="177">
        <v>-0.42499999999999999</v>
      </c>
      <c r="BM68" s="178"/>
      <c r="BN68" s="156">
        <v>-0.41685921065782428</v>
      </c>
      <c r="BO68" s="156"/>
      <c r="BP68" s="177">
        <v>-0.40267736222523187</v>
      </c>
      <c r="BQ68" s="156"/>
      <c r="BR68" s="177">
        <v>-0.32200000000000001</v>
      </c>
      <c r="BS68" s="156"/>
      <c r="BT68" s="177">
        <v>-0.35977414956110565</v>
      </c>
      <c r="BU68" s="156"/>
      <c r="BV68" s="177">
        <v>-0.46404019608548863</v>
      </c>
      <c r="BW68" s="156"/>
      <c r="BX68" s="177">
        <v>-0.21774564025463428</v>
      </c>
      <c r="BY68" s="156"/>
      <c r="BZ68" s="146">
        <v>-0.437</v>
      </c>
      <c r="CA68" s="161"/>
      <c r="CB68" s="146">
        <v>-0.43099999999999999</v>
      </c>
      <c r="CC68" s="147"/>
      <c r="CD68" s="180">
        <v>-0.38853702492768327</v>
      </c>
      <c r="CE68" s="281"/>
      <c r="CF68" s="146">
        <v>-0.39222545161483913</v>
      </c>
      <c r="CG68" s="161"/>
      <c r="CH68" s="146">
        <v>8.5656994574192069E-2</v>
      </c>
      <c r="CI68" s="161"/>
      <c r="CJ68" s="146">
        <v>-0.35834791841170299</v>
      </c>
      <c r="CK68" s="161"/>
      <c r="CL68" s="146">
        <v>-0.35459961151792463</v>
      </c>
      <c r="CM68" s="161"/>
      <c r="CN68" s="146">
        <v>-0.17121195317934823</v>
      </c>
      <c r="CO68" s="161"/>
      <c r="CP68" s="146">
        <v>-7.3216247798105982E-2</v>
      </c>
      <c r="CQ68" s="161"/>
      <c r="CR68" s="146">
        <v>0.32227205696952099</v>
      </c>
      <c r="CS68" s="161"/>
      <c r="CT68" s="146">
        <v>9.8784428373595912E-2</v>
      </c>
      <c r="CU68" s="161"/>
      <c r="CV68" s="146">
        <v>-9.436427568825001E-2</v>
      </c>
      <c r="CW68" s="206"/>
      <c r="CX68" s="161">
        <v>6.3226455962659411E-3</v>
      </c>
      <c r="CY68" s="161"/>
      <c r="CZ68" s="146">
        <v>-0.46855977948124206</v>
      </c>
      <c r="DA68" s="161"/>
      <c r="DB68" s="146">
        <v>-0.29640412400899863</v>
      </c>
      <c r="DC68" s="147"/>
      <c r="DD68" s="180">
        <v>-0.13873207687261813</v>
      </c>
      <c r="DE68" s="161"/>
      <c r="DF68" s="143">
        <f>DF67/CF67-1</f>
        <v>0.532536782857707</v>
      </c>
      <c r="DG68" s="76"/>
      <c r="DH68" s="96">
        <f>DH67/CH67-1</f>
        <v>-2.929097585884699E-2</v>
      </c>
      <c r="DI68" s="151"/>
      <c r="DJ68" s="96">
        <f>DJ67/CJ67-1</f>
        <v>-5.4301939893456663E-2</v>
      </c>
      <c r="DK68" s="112"/>
      <c r="DL68" s="96">
        <f>DL67/CL67-1</f>
        <v>-0.92720422606155239</v>
      </c>
      <c r="DM68" s="112"/>
      <c r="DN68" s="96">
        <f>DN67/CN67-1</f>
        <v>-0.86459461103339219</v>
      </c>
      <c r="DO68" s="112"/>
      <c r="DP68" s="96">
        <f>DP67/CP67-1</f>
        <v>-0.88519257983778399</v>
      </c>
      <c r="DQ68" s="112"/>
      <c r="DR68" s="96">
        <f>DR67/CR67-1</f>
        <v>-0.95306833087746667</v>
      </c>
      <c r="DS68" s="112"/>
      <c r="DT68" s="96">
        <f>DT67/CT67-1</f>
        <v>-0.8050250959986438</v>
      </c>
      <c r="DU68" s="151"/>
      <c r="DV68" s="96">
        <f>DV67/CV67-1</f>
        <v>-0.28137109249360548</v>
      </c>
      <c r="DW68" s="151"/>
      <c r="DX68" s="96">
        <f>DX67/CX67-1</f>
        <v>-0.75104020614650036</v>
      </c>
      <c r="DY68" s="112"/>
      <c r="DZ68" s="96">
        <f>DZ67/CZ67-1</f>
        <v>-0.2628446171118991</v>
      </c>
      <c r="EA68" s="112"/>
      <c r="EB68" s="96">
        <f>EB67/DB67-1</f>
        <v>-0.11438830469351113</v>
      </c>
      <c r="EC68" s="115"/>
      <c r="ED68" s="69">
        <f>ED67/(CF67+CH67+CJ67+CL67+CN67+CP67+CR67+CT67+CV67+CX67+CZ67+DB67)-1</f>
        <v>-0.54917822059689503</v>
      </c>
      <c r="EE68" s="70"/>
      <c r="EF68" s="96">
        <f>EF67/DF67-1</f>
        <v>-0.69110272459499267</v>
      </c>
      <c r="EG68" s="112"/>
      <c r="EH68" s="96">
        <f>EH67/DH67-1</f>
        <v>-0.38820492243637095</v>
      </c>
      <c r="EI68" s="151"/>
      <c r="EJ68" s="112">
        <f>EJ67/DJ67-1</f>
        <v>-0.34002922811212966</v>
      </c>
      <c r="EK68" s="112"/>
      <c r="EL68" s="96">
        <f>EL67/DL67-1</f>
        <v>11.80771747031323</v>
      </c>
      <c r="EM68" s="112"/>
      <c r="EN68" s="96">
        <f>EN67/DN67-1</f>
        <v>6.6255502650256037</v>
      </c>
      <c r="EO68" s="112"/>
      <c r="EP68" s="96">
        <f>EP67/DP67-1</f>
        <v>4.6327732739155163</v>
      </c>
      <c r="EQ68" s="112"/>
      <c r="ER68" s="96">
        <f>ER67/DR67-1</f>
        <v>6.4057294231792126</v>
      </c>
      <c r="ES68" s="112"/>
      <c r="ET68" s="96">
        <f>ET67/DT67-1</f>
        <v>1.3621002494896803</v>
      </c>
      <c r="EU68" s="115"/>
      <c r="EV68" s="69">
        <f>EV67/(DF67+DH67+DJ67+DL67+DN67+DP67+DR67+DT67)-1</f>
        <v>0.44883681517976348</v>
      </c>
      <c r="EW68" s="70"/>
    </row>
    <row r="69" spans="2:153" ht="15" customHeight="1" thickTop="1">
      <c r="B69" s="404" t="s">
        <v>36</v>
      </c>
      <c r="C69" s="405"/>
      <c r="D69" s="405"/>
      <c r="E69" s="406"/>
      <c r="F69" s="154">
        <v>52.274000000000001</v>
      </c>
      <c r="G69" s="176"/>
      <c r="H69" s="160">
        <v>118.776</v>
      </c>
      <c r="I69" s="176"/>
      <c r="J69" s="160">
        <v>86.522000000000006</v>
      </c>
      <c r="K69" s="176"/>
      <c r="L69" s="160">
        <v>93.123999999999995</v>
      </c>
      <c r="M69" s="176"/>
      <c r="N69" s="160">
        <v>53.057000000000002</v>
      </c>
      <c r="O69" s="176"/>
      <c r="P69" s="160">
        <v>80.721000000000004</v>
      </c>
      <c r="Q69" s="176"/>
      <c r="R69" s="160">
        <v>87.372</v>
      </c>
      <c r="S69" s="176"/>
      <c r="T69" s="335">
        <v>85.978999999999999</v>
      </c>
      <c r="U69" s="337"/>
      <c r="V69" s="335">
        <v>164.58699999999999</v>
      </c>
      <c r="W69" s="337"/>
      <c r="X69" s="335">
        <v>189.75</v>
      </c>
      <c r="Y69" s="337"/>
      <c r="Z69" s="335">
        <v>55.887999999999998</v>
      </c>
      <c r="AA69" s="337"/>
      <c r="AB69" s="335" t="s">
        <v>53</v>
      </c>
      <c r="AC69" s="342"/>
      <c r="AD69" s="179">
        <f>F69+H69+J69+L69+N69+P69+R69+T69+V69+X69+Z69</f>
        <v>1068.05</v>
      </c>
      <c r="AE69" s="227"/>
      <c r="AF69" s="222">
        <v>31.957999999999998</v>
      </c>
      <c r="AG69" s="154"/>
      <c r="AH69" s="160">
        <v>147.79499999999999</v>
      </c>
      <c r="AI69" s="154"/>
      <c r="AJ69" s="160">
        <v>90.248000000000005</v>
      </c>
      <c r="AK69" s="154"/>
      <c r="AL69" s="160">
        <v>132.946</v>
      </c>
      <c r="AM69" s="154"/>
      <c r="AN69" s="160">
        <v>133.09800000000001</v>
      </c>
      <c r="AO69" s="176"/>
      <c r="AP69" s="154">
        <v>123.41200000000001</v>
      </c>
      <c r="AQ69" s="154"/>
      <c r="AR69" s="160">
        <v>152.226</v>
      </c>
      <c r="AS69" s="154"/>
      <c r="AT69" s="160">
        <v>120.108</v>
      </c>
      <c r="AU69" s="154"/>
      <c r="AV69" s="160">
        <v>92.141999999999996</v>
      </c>
      <c r="AW69" s="154"/>
      <c r="AX69" s="160">
        <v>132.30799999999999</v>
      </c>
      <c r="AY69" s="154"/>
      <c r="AZ69" s="160">
        <v>110.736</v>
      </c>
      <c r="BA69" s="154"/>
      <c r="BB69" s="110">
        <v>72.111000000000004</v>
      </c>
      <c r="BC69" s="114"/>
      <c r="BD69" s="276">
        <f>SUM(AF69:BC69)</f>
        <v>1339.0880000000004</v>
      </c>
      <c r="BE69" s="277"/>
      <c r="BF69" s="144">
        <v>60.265000000000001</v>
      </c>
      <c r="BG69" s="111"/>
      <c r="BH69" s="110">
        <v>58.454000000000001</v>
      </c>
      <c r="BI69" s="111"/>
      <c r="BJ69" s="110">
        <v>54.970999999999997</v>
      </c>
      <c r="BK69" s="111"/>
      <c r="BL69" s="110">
        <v>81.953000000000003</v>
      </c>
      <c r="BM69" s="145"/>
      <c r="BN69" s="111">
        <v>59.468000000000004</v>
      </c>
      <c r="BO69" s="111"/>
      <c r="BP69" s="110">
        <v>55.417999999999999</v>
      </c>
      <c r="BQ69" s="111"/>
      <c r="BR69" s="110">
        <v>100.568</v>
      </c>
      <c r="BS69" s="111"/>
      <c r="BT69" s="110">
        <v>76.715999999999994</v>
      </c>
      <c r="BU69" s="111"/>
      <c r="BV69" s="110">
        <v>36.164000000000001</v>
      </c>
      <c r="BW69" s="111"/>
      <c r="BX69" s="110">
        <v>92.603999999999999</v>
      </c>
      <c r="BY69" s="111"/>
      <c r="BZ69" s="110">
        <v>76.626999999999995</v>
      </c>
      <c r="CA69" s="111"/>
      <c r="CB69" s="110">
        <v>42.372999999999998</v>
      </c>
      <c r="CC69" s="114"/>
      <c r="CD69" s="116">
        <v>795.58100000000002</v>
      </c>
      <c r="CE69" s="117"/>
      <c r="CF69" s="110">
        <v>50.337000000000003</v>
      </c>
      <c r="CG69" s="111"/>
      <c r="CH69" s="110">
        <v>56.825000000000003</v>
      </c>
      <c r="CI69" s="111"/>
      <c r="CJ69" s="110">
        <v>46.223999999999997</v>
      </c>
      <c r="CK69" s="111"/>
      <c r="CL69" s="110">
        <v>37.162999999999997</v>
      </c>
      <c r="CM69" s="111"/>
      <c r="CN69" s="110">
        <v>57.807000000000002</v>
      </c>
      <c r="CO69" s="111"/>
      <c r="CP69" s="110">
        <v>52.569000000000003</v>
      </c>
      <c r="CQ69" s="111"/>
      <c r="CR69" s="110">
        <v>118.806</v>
      </c>
      <c r="CS69" s="111"/>
      <c r="CT69" s="110">
        <v>76.105999999999995</v>
      </c>
      <c r="CU69" s="111"/>
      <c r="CV69" s="110">
        <v>39.695999999999998</v>
      </c>
      <c r="CW69" s="145"/>
      <c r="CX69" s="111">
        <v>77.451999999999998</v>
      </c>
      <c r="CY69" s="111"/>
      <c r="CZ69" s="110">
        <v>32.578000000000003</v>
      </c>
      <c r="DA69" s="111"/>
      <c r="DB69" s="110">
        <v>36.898000000000003</v>
      </c>
      <c r="DC69" s="114"/>
      <c r="DD69" s="116">
        <v>682.46100000000001</v>
      </c>
      <c r="DE69" s="111"/>
      <c r="DF69" s="144">
        <v>73.841999999999999</v>
      </c>
      <c r="DG69" s="145"/>
      <c r="DH69" s="110">
        <v>38.485999999999997</v>
      </c>
      <c r="DI69" s="145"/>
      <c r="DJ69" s="110">
        <v>36.137999999999998</v>
      </c>
      <c r="DK69" s="145"/>
      <c r="DL69" s="110">
        <v>3.8811689999999999</v>
      </c>
      <c r="DM69" s="145"/>
      <c r="DN69" s="111">
        <v>9.6890000000000001</v>
      </c>
      <c r="DO69" s="111"/>
      <c r="DP69" s="110">
        <v>3.5115029999999998</v>
      </c>
      <c r="DQ69" s="111"/>
      <c r="DR69" s="110">
        <v>1.8317600000000001</v>
      </c>
      <c r="DS69" s="111"/>
      <c r="DT69" s="110">
        <v>11.176</v>
      </c>
      <c r="DU69" s="145"/>
      <c r="DV69" s="110">
        <v>33.048000000000002</v>
      </c>
      <c r="DW69" s="145"/>
      <c r="DX69" s="110">
        <v>18.321000000000002</v>
      </c>
      <c r="DY69" s="111"/>
      <c r="DZ69" s="110">
        <v>19.756</v>
      </c>
      <c r="EA69" s="111"/>
      <c r="EB69" s="110">
        <v>33.393000000000001</v>
      </c>
      <c r="EC69" s="114"/>
      <c r="ED69" s="116">
        <f>DF69+DH69+DJ69+DL69+DN69+DP69+DR69+DT69+DV69+DX69+DZ69+EB69</f>
        <v>283.07343200000003</v>
      </c>
      <c r="EE69" s="117"/>
      <c r="EF69" s="110">
        <v>26.408000000000001</v>
      </c>
      <c r="EG69" s="111"/>
      <c r="EH69" s="110">
        <v>47.580443000000002</v>
      </c>
      <c r="EI69" s="145"/>
      <c r="EJ69" s="111">
        <v>38.600999999999999</v>
      </c>
      <c r="EK69" s="111"/>
      <c r="EL69" s="110">
        <v>56.245621</v>
      </c>
      <c r="EM69" s="111"/>
      <c r="EN69" s="110">
        <v>70.576999999999998</v>
      </c>
      <c r="EO69" s="111"/>
      <c r="EP69" s="110">
        <v>52.460299999999997</v>
      </c>
      <c r="EQ69" s="111"/>
      <c r="ER69" s="110">
        <v>29.842556999999999</v>
      </c>
      <c r="ES69" s="111"/>
      <c r="ET69" s="110">
        <v>48.945</v>
      </c>
      <c r="EU69" s="114"/>
      <c r="EV69" s="493">
        <f>EF69+EH69+EJ69+EL69+EN69+EP69+ER69+ET69</f>
        <v>370.659921</v>
      </c>
      <c r="EW69" s="494"/>
    </row>
    <row r="70" spans="2:153" ht="15" customHeight="1" thickBot="1">
      <c r="B70" s="392" t="s">
        <v>37</v>
      </c>
      <c r="C70" s="393"/>
      <c r="D70" s="393"/>
      <c r="E70" s="394"/>
      <c r="F70" s="338" t="s">
        <v>53</v>
      </c>
      <c r="G70" s="151"/>
      <c r="H70" s="338" t="s">
        <v>53</v>
      </c>
      <c r="I70" s="151"/>
      <c r="J70" s="338" t="s">
        <v>53</v>
      </c>
      <c r="K70" s="151"/>
      <c r="L70" s="338" t="s">
        <v>53</v>
      </c>
      <c r="M70" s="151"/>
      <c r="N70" s="338" t="s">
        <v>53</v>
      </c>
      <c r="O70" s="151"/>
      <c r="P70" s="338" t="s">
        <v>53</v>
      </c>
      <c r="Q70" s="151"/>
      <c r="R70" s="338" t="s">
        <v>53</v>
      </c>
      <c r="S70" s="151"/>
      <c r="T70" s="338" t="s">
        <v>53</v>
      </c>
      <c r="U70" s="151"/>
      <c r="V70" s="338" t="s">
        <v>53</v>
      </c>
      <c r="W70" s="151"/>
      <c r="X70" s="338" t="s">
        <v>53</v>
      </c>
      <c r="Y70" s="151"/>
      <c r="Z70" s="338" t="s">
        <v>53</v>
      </c>
      <c r="AA70" s="151"/>
      <c r="AB70" s="338" t="s">
        <v>53</v>
      </c>
      <c r="AC70" s="112"/>
      <c r="AD70" s="357" t="s">
        <v>53</v>
      </c>
      <c r="AE70" s="296"/>
      <c r="AF70" s="181">
        <v>-0.38864445039599038</v>
      </c>
      <c r="AG70" s="112"/>
      <c r="AH70" s="96">
        <v>0.24431703374419067</v>
      </c>
      <c r="AI70" s="112"/>
      <c r="AJ70" s="96">
        <v>4.3064191766255977E-2</v>
      </c>
      <c r="AK70" s="112"/>
      <c r="AL70" s="96">
        <v>0.42762338387526322</v>
      </c>
      <c r="AM70" s="112"/>
      <c r="AN70" s="96">
        <v>1.5085851065834857</v>
      </c>
      <c r="AO70" s="112"/>
      <c r="AP70" s="96">
        <v>0.52887104966489518</v>
      </c>
      <c r="AQ70" s="112"/>
      <c r="AR70" s="96">
        <v>0.74199999999999999</v>
      </c>
      <c r="AS70" s="112"/>
      <c r="AT70" s="96">
        <v>0.39700000000000002</v>
      </c>
      <c r="AU70" s="112"/>
      <c r="AV70" s="96">
        <v>-0.44</v>
      </c>
      <c r="AW70" s="112"/>
      <c r="AX70" s="96">
        <v>-0.30299999999999999</v>
      </c>
      <c r="AY70" s="112"/>
      <c r="AZ70" s="96">
        <v>0.98099999999999998</v>
      </c>
      <c r="BA70" s="112"/>
      <c r="BB70" s="96">
        <v>-0.437</v>
      </c>
      <c r="BC70" s="115"/>
      <c r="BD70" s="212">
        <v>0.11799999999999999</v>
      </c>
      <c r="BE70" s="278"/>
      <c r="BF70" s="181">
        <v>0.88600000000000001</v>
      </c>
      <c r="BG70" s="112"/>
      <c r="BH70" s="96">
        <v>-0.60399999999999998</v>
      </c>
      <c r="BI70" s="112"/>
      <c r="BJ70" s="96">
        <v>-0.39100000000000001</v>
      </c>
      <c r="BK70" s="112"/>
      <c r="BL70" s="96">
        <v>-0.38400000000000001</v>
      </c>
      <c r="BM70" s="151"/>
      <c r="BN70" s="112">
        <v>-0.55300000000000005</v>
      </c>
      <c r="BO70" s="112"/>
      <c r="BP70" s="96">
        <v>-0.55095128512624381</v>
      </c>
      <c r="BQ70" s="112"/>
      <c r="BR70" s="96">
        <v>-0.33900000000000002</v>
      </c>
      <c r="BS70" s="112"/>
      <c r="BT70" s="96">
        <v>-0.36127485263263071</v>
      </c>
      <c r="BU70" s="112"/>
      <c r="BV70" s="96">
        <v>-0.60751882963252368</v>
      </c>
      <c r="BW70" s="112"/>
      <c r="BX70" s="96">
        <v>-0.30008767421471105</v>
      </c>
      <c r="BY70" s="112"/>
      <c r="BZ70" s="146">
        <v>-0.308</v>
      </c>
      <c r="CA70" s="161"/>
      <c r="CB70" s="146">
        <v>-0.41199999999999998</v>
      </c>
      <c r="CC70" s="147"/>
      <c r="CD70" s="180">
        <v>-0.40587847848685088</v>
      </c>
      <c r="CE70" s="281"/>
      <c r="CF70" s="146">
        <v>-0.16473906911142444</v>
      </c>
      <c r="CG70" s="161"/>
      <c r="CH70" s="146">
        <v>-2.7868067198138724E-2</v>
      </c>
      <c r="CI70" s="161"/>
      <c r="CJ70" s="146">
        <v>-0.159120263411617</v>
      </c>
      <c r="CK70" s="161"/>
      <c r="CL70" s="146">
        <v>-0.54653276878210688</v>
      </c>
      <c r="CM70" s="161"/>
      <c r="CN70" s="146">
        <v>-2.7930988094437392E-2</v>
      </c>
      <c r="CO70" s="161"/>
      <c r="CP70" s="146">
        <v>-5.1409289400555669E-2</v>
      </c>
      <c r="CQ70" s="161"/>
      <c r="CR70" s="146">
        <v>0.18134993238405861</v>
      </c>
      <c r="CS70" s="161"/>
      <c r="CT70" s="146">
        <v>-7.9514051827519472E-3</v>
      </c>
      <c r="CU70" s="161"/>
      <c r="CV70" s="146">
        <v>-9.3996136456684476E-2</v>
      </c>
      <c r="CW70" s="206"/>
      <c r="CX70" s="161">
        <v>-0.16362144183836558</v>
      </c>
      <c r="CY70" s="161"/>
      <c r="CZ70" s="146">
        <v>-0.57484959609537101</v>
      </c>
      <c r="DA70" s="161"/>
      <c r="DB70" s="146">
        <v>-0.1292096382130129</v>
      </c>
      <c r="DC70" s="147"/>
      <c r="DD70" s="180">
        <v>-0.14287490533407177</v>
      </c>
      <c r="DE70" s="161"/>
      <c r="DF70" s="143">
        <f>DF69/CF69-1</f>
        <v>0.46695273854222519</v>
      </c>
      <c r="DG70" s="76"/>
      <c r="DH70" s="96">
        <f>DH69/CH69-1</f>
        <v>-0.3227276726792786</v>
      </c>
      <c r="DI70" s="151"/>
      <c r="DJ70" s="96">
        <f>DJ69/CJ69-1</f>
        <v>-0.21819833852544135</v>
      </c>
      <c r="DK70" s="151"/>
      <c r="DL70" s="96">
        <f>DL69/CL69-1</f>
        <v>-0.89556362511099752</v>
      </c>
      <c r="DM70" s="151"/>
      <c r="DN70" s="112">
        <f>DN69/CN69-1</f>
        <v>-0.83239054093794873</v>
      </c>
      <c r="DO70" s="112"/>
      <c r="DP70" s="96">
        <f>DP69/CP69-1</f>
        <v>-0.93320202020202025</v>
      </c>
      <c r="DQ70" s="112"/>
      <c r="DR70" s="96">
        <f>DR69/CR69-1</f>
        <v>-0.98458192347187856</v>
      </c>
      <c r="DS70" s="112"/>
      <c r="DT70" s="96">
        <f>DT69/CT69-1</f>
        <v>-0.85315218248232727</v>
      </c>
      <c r="DU70" s="151"/>
      <c r="DV70" s="96">
        <f>DV69/CV69-1</f>
        <v>-0.16747279322853681</v>
      </c>
      <c r="DW70" s="151"/>
      <c r="DX70" s="96">
        <f>DX69/CX69-1</f>
        <v>-0.76345349377679073</v>
      </c>
      <c r="DY70" s="112"/>
      <c r="DZ70" s="96">
        <f>DZ69/CZ69-1</f>
        <v>-0.39357848855055566</v>
      </c>
      <c r="EA70" s="112"/>
      <c r="EB70" s="96">
        <f>EB69/DB69-1</f>
        <v>-9.4991598460621218E-2</v>
      </c>
      <c r="EC70" s="115"/>
      <c r="ED70" s="69">
        <f>ED69/(CF69+CH69+CJ69+CL69+CN69+CP69+CR69+CT69+CV69+CX69+CZ69+DB69)-1</f>
        <v>-0.58521669077060812</v>
      </c>
      <c r="EE70" s="70"/>
      <c r="EF70" s="96">
        <f>EF69/DF69-1</f>
        <v>-0.64237155006635782</v>
      </c>
      <c r="EG70" s="112"/>
      <c r="EH70" s="96">
        <f>EH69/DH69-1</f>
        <v>0.23630522787507169</v>
      </c>
      <c r="EI70" s="151"/>
      <c r="EJ70" s="112">
        <f>EJ69/DJ69-1</f>
        <v>6.815540428357969E-2</v>
      </c>
      <c r="EK70" s="112"/>
      <c r="EL70" s="96">
        <f>EL69/DL69-1</f>
        <v>13.491927818654638</v>
      </c>
      <c r="EM70" s="112"/>
      <c r="EN70" s="96">
        <f>EN69/DN69-1</f>
        <v>6.2842398596346367</v>
      </c>
      <c r="EO70" s="112"/>
      <c r="EP70" s="96">
        <f>EP69/DP69-1</f>
        <v>13.939557220939296</v>
      </c>
      <c r="EQ70" s="112"/>
      <c r="ER70" s="96">
        <f>ER69/DR69-1</f>
        <v>15.291739638380573</v>
      </c>
      <c r="ES70" s="112"/>
      <c r="ET70" s="96">
        <f>ET69/DT69-1</f>
        <v>3.3794738725841089</v>
      </c>
      <c r="EU70" s="115"/>
      <c r="EV70" s="69">
        <f>EV69/(DF69+DH69+DJ69+DL69+DN69+DP69+DR69+DT69)-1</f>
        <v>1.0758815167269735</v>
      </c>
      <c r="EW70" s="70"/>
    </row>
    <row r="71" spans="2:153" ht="15" customHeight="1" thickTop="1">
      <c r="B71" s="404" t="s">
        <v>38</v>
      </c>
      <c r="C71" s="405"/>
      <c r="D71" s="405"/>
      <c r="E71" s="406"/>
      <c r="F71" s="154">
        <v>100.038</v>
      </c>
      <c r="G71" s="176"/>
      <c r="H71" s="160">
        <v>65.191000000000003</v>
      </c>
      <c r="I71" s="176"/>
      <c r="J71" s="160">
        <v>78.263999999999996</v>
      </c>
      <c r="K71" s="176"/>
      <c r="L71" s="160">
        <v>60.087000000000003</v>
      </c>
      <c r="M71" s="176"/>
      <c r="N71" s="160">
        <v>57.173999999999999</v>
      </c>
      <c r="O71" s="176"/>
      <c r="P71" s="160">
        <v>50.66</v>
      </c>
      <c r="Q71" s="176"/>
      <c r="R71" s="160">
        <v>16.292999999999999</v>
      </c>
      <c r="S71" s="176"/>
      <c r="T71" s="335">
        <v>87.471999999999994</v>
      </c>
      <c r="U71" s="337"/>
      <c r="V71" s="335">
        <v>59.292999999999999</v>
      </c>
      <c r="W71" s="337"/>
      <c r="X71" s="335">
        <v>45.661000000000001</v>
      </c>
      <c r="Y71" s="337"/>
      <c r="Z71" s="335">
        <v>75.462999999999994</v>
      </c>
      <c r="AA71" s="337"/>
      <c r="AB71" s="335" t="s">
        <v>53</v>
      </c>
      <c r="AC71" s="342"/>
      <c r="AD71" s="179">
        <f>F71+H71+J71+L71+N71+P71+R71+T71+V71+X71+Z71</f>
        <v>695.596</v>
      </c>
      <c r="AE71" s="227"/>
      <c r="AF71" s="222">
        <v>63.481999999999999</v>
      </c>
      <c r="AG71" s="154"/>
      <c r="AH71" s="160">
        <v>63.765999999999998</v>
      </c>
      <c r="AI71" s="154"/>
      <c r="AJ71" s="160">
        <v>144.67500000000001</v>
      </c>
      <c r="AK71" s="154"/>
      <c r="AL71" s="160">
        <v>81.105999999999995</v>
      </c>
      <c r="AM71" s="154"/>
      <c r="AN71" s="160">
        <v>36.993000000000002</v>
      </c>
      <c r="AO71" s="176"/>
      <c r="AP71" s="154">
        <v>68.567999999999998</v>
      </c>
      <c r="AQ71" s="154"/>
      <c r="AR71" s="160">
        <v>40.771999999999998</v>
      </c>
      <c r="AS71" s="154"/>
      <c r="AT71" s="160">
        <v>72.763000000000005</v>
      </c>
      <c r="AU71" s="154"/>
      <c r="AV71" s="160">
        <v>46.777000000000001</v>
      </c>
      <c r="AW71" s="154"/>
      <c r="AX71" s="160">
        <v>35.305</v>
      </c>
      <c r="AY71" s="154"/>
      <c r="AZ71" s="160">
        <v>76.715000000000003</v>
      </c>
      <c r="BA71" s="154"/>
      <c r="BB71" s="110">
        <v>74.031999999999996</v>
      </c>
      <c r="BC71" s="114"/>
      <c r="BD71" s="276">
        <f>SUM(AF71:BC71)</f>
        <v>804.95400000000006</v>
      </c>
      <c r="BE71" s="277"/>
      <c r="BF71" s="144">
        <v>56.372</v>
      </c>
      <c r="BG71" s="111"/>
      <c r="BH71" s="110">
        <v>26.326000000000001</v>
      </c>
      <c r="BI71" s="111"/>
      <c r="BJ71" s="110">
        <v>69.071299999999994</v>
      </c>
      <c r="BK71" s="111"/>
      <c r="BL71" s="110">
        <v>41.09</v>
      </c>
      <c r="BM71" s="145"/>
      <c r="BN71" s="111">
        <v>39.719000000000001</v>
      </c>
      <c r="BO71" s="111"/>
      <c r="BP71" s="110">
        <v>59.256</v>
      </c>
      <c r="BQ71" s="111"/>
      <c r="BR71" s="110">
        <v>30.309000000000001</v>
      </c>
      <c r="BS71" s="111"/>
      <c r="BT71" s="110">
        <v>46.765000000000001</v>
      </c>
      <c r="BU71" s="111"/>
      <c r="BV71" s="110">
        <v>38.290999999999997</v>
      </c>
      <c r="BW71" s="111"/>
      <c r="BX71" s="110">
        <v>38.512</v>
      </c>
      <c r="BY71" s="111"/>
      <c r="BZ71" s="110">
        <v>28.96</v>
      </c>
      <c r="CA71" s="111"/>
      <c r="CB71" s="110">
        <v>40.75</v>
      </c>
      <c r="CC71" s="114"/>
      <c r="CD71" s="116">
        <v>515.42129999999997</v>
      </c>
      <c r="CE71" s="117"/>
      <c r="CF71" s="110">
        <v>20.552</v>
      </c>
      <c r="CG71" s="111"/>
      <c r="CH71" s="110">
        <v>35.216999999999999</v>
      </c>
      <c r="CI71" s="111"/>
      <c r="CJ71" s="110">
        <v>33.368000000000002</v>
      </c>
      <c r="CK71" s="111"/>
      <c r="CL71" s="110">
        <v>42.249000000000002</v>
      </c>
      <c r="CM71" s="111"/>
      <c r="CN71" s="110">
        <v>24.398</v>
      </c>
      <c r="CO71" s="111"/>
      <c r="CP71" s="110">
        <v>53.709000000000003</v>
      </c>
      <c r="CQ71" s="111"/>
      <c r="CR71" s="110">
        <v>54.249000000000002</v>
      </c>
      <c r="CS71" s="111"/>
      <c r="CT71" s="110">
        <v>59.573</v>
      </c>
      <c r="CU71" s="111"/>
      <c r="CV71" s="110">
        <v>25.594999999999999</v>
      </c>
      <c r="CW71" s="145"/>
      <c r="CX71" s="111">
        <v>54.493000000000002</v>
      </c>
      <c r="CY71" s="111"/>
      <c r="CZ71" s="110">
        <v>23.535</v>
      </c>
      <c r="DA71" s="111"/>
      <c r="DB71" s="110">
        <v>21.587</v>
      </c>
      <c r="DC71" s="114"/>
      <c r="DD71" s="116">
        <v>448.52499999999998</v>
      </c>
      <c r="DE71" s="111"/>
      <c r="DF71" s="144">
        <v>34.798000000000002</v>
      </c>
      <c r="DG71" s="145"/>
      <c r="DH71" s="110">
        <v>50.86</v>
      </c>
      <c r="DI71" s="145"/>
      <c r="DJ71" s="110">
        <v>39.131999999999998</v>
      </c>
      <c r="DK71" s="145"/>
      <c r="DL71" s="110">
        <v>1.899689</v>
      </c>
      <c r="DM71" s="145"/>
      <c r="DN71" s="111">
        <v>1.4419999999999999</v>
      </c>
      <c r="DO71" s="111"/>
      <c r="DP71" s="110">
        <v>8.69</v>
      </c>
      <c r="DQ71" s="111"/>
      <c r="DR71" s="110">
        <v>6.29</v>
      </c>
      <c r="DS71" s="111"/>
      <c r="DT71" s="110">
        <v>15.278</v>
      </c>
      <c r="DU71" s="145"/>
      <c r="DV71" s="110">
        <v>13.872</v>
      </c>
      <c r="DW71" s="145"/>
      <c r="DX71" s="110">
        <v>14.528</v>
      </c>
      <c r="DY71" s="111"/>
      <c r="DZ71" s="110">
        <v>21.608000000000001</v>
      </c>
      <c r="EA71" s="111"/>
      <c r="EB71" s="110">
        <v>18.402000000000001</v>
      </c>
      <c r="EC71" s="114"/>
      <c r="ED71" s="116">
        <f>DF71+DH71+DJ71+DL71+DN71+DP71+DR71+DT71+DV71+DX71+DZ71+EB71</f>
        <v>226.799689</v>
      </c>
      <c r="EE71" s="117"/>
      <c r="EF71" s="110">
        <v>7.1505999999999998</v>
      </c>
      <c r="EG71" s="111"/>
      <c r="EH71" s="110">
        <v>7.0810000000000004</v>
      </c>
      <c r="EI71" s="145"/>
      <c r="EJ71" s="111">
        <v>11.074999999999999</v>
      </c>
      <c r="EK71" s="111"/>
      <c r="EL71" s="110">
        <v>17.793975</v>
      </c>
      <c r="EM71" s="111"/>
      <c r="EN71" s="110">
        <v>14.303000000000001</v>
      </c>
      <c r="EO71" s="111"/>
      <c r="EP71" s="110">
        <v>16.268000000000001</v>
      </c>
      <c r="EQ71" s="111"/>
      <c r="ER71" s="110">
        <v>30.305</v>
      </c>
      <c r="ES71" s="111"/>
      <c r="ET71" s="110">
        <v>13.542</v>
      </c>
      <c r="EU71" s="114"/>
      <c r="EV71" s="493">
        <f>EF71+EH71+EJ71+EL71+EN71+EP71+ER71+ET71</f>
        <v>117.518575</v>
      </c>
      <c r="EW71" s="494"/>
    </row>
    <row r="72" spans="2:153" ht="15" customHeight="1" thickBot="1">
      <c r="B72" s="398" t="s">
        <v>39</v>
      </c>
      <c r="C72" s="399"/>
      <c r="D72" s="399"/>
      <c r="E72" s="400"/>
      <c r="F72" s="338" t="s">
        <v>53</v>
      </c>
      <c r="G72" s="151"/>
      <c r="H72" s="338" t="s">
        <v>53</v>
      </c>
      <c r="I72" s="151"/>
      <c r="J72" s="338" t="s">
        <v>53</v>
      </c>
      <c r="K72" s="151"/>
      <c r="L72" s="338" t="s">
        <v>53</v>
      </c>
      <c r="M72" s="151"/>
      <c r="N72" s="338" t="s">
        <v>53</v>
      </c>
      <c r="O72" s="151"/>
      <c r="P72" s="338" t="s">
        <v>53</v>
      </c>
      <c r="Q72" s="151"/>
      <c r="R72" s="338" t="s">
        <v>53</v>
      </c>
      <c r="S72" s="151"/>
      <c r="T72" s="338" t="s">
        <v>53</v>
      </c>
      <c r="U72" s="151"/>
      <c r="V72" s="338" t="s">
        <v>53</v>
      </c>
      <c r="W72" s="151"/>
      <c r="X72" s="338" t="s">
        <v>53</v>
      </c>
      <c r="Y72" s="151"/>
      <c r="Z72" s="338" t="s">
        <v>53</v>
      </c>
      <c r="AA72" s="151"/>
      <c r="AB72" s="338" t="s">
        <v>53</v>
      </c>
      <c r="AC72" s="112"/>
      <c r="AD72" s="357" t="s">
        <v>53</v>
      </c>
      <c r="AE72" s="296"/>
      <c r="AF72" s="259">
        <v>-0.36542113996681258</v>
      </c>
      <c r="AG72" s="194"/>
      <c r="AH72" s="193">
        <v>-2.1858845546164463E-2</v>
      </c>
      <c r="AI72" s="194"/>
      <c r="AJ72" s="193">
        <v>0.84855105795768204</v>
      </c>
      <c r="AK72" s="194"/>
      <c r="AL72" s="193">
        <v>0.34980944297435368</v>
      </c>
      <c r="AM72" s="194"/>
      <c r="AN72" s="193">
        <v>-0.35297512855493751</v>
      </c>
      <c r="AO72" s="194"/>
      <c r="AP72" s="193">
        <v>0.35349388077378596</v>
      </c>
      <c r="AQ72" s="194"/>
      <c r="AR72" s="193">
        <v>1.5024243540170628</v>
      </c>
      <c r="AS72" s="194"/>
      <c r="AT72" s="193">
        <v>-0.16800000000000001</v>
      </c>
      <c r="AU72" s="194"/>
      <c r="AV72" s="193">
        <v>-0.21099999999999999</v>
      </c>
      <c r="AW72" s="194"/>
      <c r="AX72" s="193">
        <v>-0.22700000000000001</v>
      </c>
      <c r="AY72" s="194"/>
      <c r="AZ72" s="193">
        <v>1.7000000000000001E-2</v>
      </c>
      <c r="BA72" s="194"/>
      <c r="BB72" s="193">
        <v>1.2949999999999999</v>
      </c>
      <c r="BC72" s="273"/>
      <c r="BD72" s="274">
        <v>0.106</v>
      </c>
      <c r="BE72" s="275"/>
      <c r="BF72" s="259">
        <v>-0.112</v>
      </c>
      <c r="BG72" s="194"/>
      <c r="BH72" s="193">
        <v>-0.58699999999999997</v>
      </c>
      <c r="BI72" s="194"/>
      <c r="BJ72" s="193">
        <v>-0.52300000000000002</v>
      </c>
      <c r="BK72" s="194"/>
      <c r="BL72" s="193">
        <v>-0.49299999999999999</v>
      </c>
      <c r="BM72" s="265"/>
      <c r="BN72" s="194">
        <v>7.3999999999999996E-2</v>
      </c>
      <c r="BO72" s="194"/>
      <c r="BP72" s="193">
        <v>-0.13580679033951693</v>
      </c>
      <c r="BQ72" s="194"/>
      <c r="BR72" s="193">
        <v>-0.25700000000000001</v>
      </c>
      <c r="BS72" s="194"/>
      <c r="BT72" s="193">
        <v>-0.35729697785962655</v>
      </c>
      <c r="BU72" s="194"/>
      <c r="BV72" s="193">
        <v>-0.18141394274964195</v>
      </c>
      <c r="BW72" s="194"/>
      <c r="BX72" s="193">
        <v>9.0836991927488953E-2</v>
      </c>
      <c r="BY72" s="194"/>
      <c r="BZ72" s="195">
        <v>-0.623</v>
      </c>
      <c r="CA72" s="190"/>
      <c r="CB72" s="195">
        <v>0.45</v>
      </c>
      <c r="CC72" s="207"/>
      <c r="CD72" s="189">
        <v>-0.35968850393935559</v>
      </c>
      <c r="CE72" s="280"/>
      <c r="CF72" s="195">
        <v>-0.63542184063009999</v>
      </c>
      <c r="CG72" s="190"/>
      <c r="CH72" s="195">
        <v>0.33772696193876772</v>
      </c>
      <c r="CI72" s="190"/>
      <c r="CJ72" s="195">
        <v>-0.51690499527300049</v>
      </c>
      <c r="CK72" s="190"/>
      <c r="CL72" s="195">
        <v>2.8206376247262188E-2</v>
      </c>
      <c r="CM72" s="190"/>
      <c r="CN72" s="195">
        <v>-0.3857347868778167</v>
      </c>
      <c r="CO72" s="190"/>
      <c r="CP72" s="195">
        <v>-9.3610773592547547E-2</v>
      </c>
      <c r="CQ72" s="190"/>
      <c r="CR72" s="195">
        <v>0.78986439671384745</v>
      </c>
      <c r="CS72" s="190"/>
      <c r="CT72" s="195">
        <v>0.27388003849032394</v>
      </c>
      <c r="CU72" s="190"/>
      <c r="CV72" s="195">
        <v>-9.4923103811817233E-2</v>
      </c>
      <c r="CW72" s="202"/>
      <c r="CX72" s="190">
        <v>0.41496157041960946</v>
      </c>
      <c r="CY72" s="190"/>
      <c r="CZ72" s="195">
        <v>-0.18731791915817808</v>
      </c>
      <c r="DA72" s="190"/>
      <c r="DB72" s="195">
        <v>-0.47025766871165642</v>
      </c>
      <c r="DC72" s="207"/>
      <c r="DD72" s="189">
        <v>-0.13235108854291344</v>
      </c>
      <c r="DE72" s="190"/>
      <c r="DF72" s="143">
        <f>DF71/CF71-1</f>
        <v>0.6931685480731804</v>
      </c>
      <c r="DG72" s="76"/>
      <c r="DH72" s="75">
        <f>DH71/CH71-1</f>
        <v>0.44418888604935125</v>
      </c>
      <c r="DI72" s="76"/>
      <c r="DJ72" s="75">
        <f>DJ71/CJ71-1</f>
        <v>0.17274035003596255</v>
      </c>
      <c r="DK72" s="118"/>
      <c r="DL72" s="75">
        <f>DL71/CL71-1</f>
        <v>-0.95503588250609484</v>
      </c>
      <c r="DM72" s="118"/>
      <c r="DN72" s="75">
        <f>DN71/CN71-1</f>
        <v>-0.94089679481924748</v>
      </c>
      <c r="DO72" s="118"/>
      <c r="DP72" s="75">
        <f>DP71/CP71-1</f>
        <v>-0.83820216351077104</v>
      </c>
      <c r="DQ72" s="118"/>
      <c r="DR72" s="75">
        <f>DR71/CR71-1</f>
        <v>-0.88405316227027231</v>
      </c>
      <c r="DS72" s="118"/>
      <c r="DT72" s="75">
        <f>DT71/CT71-1</f>
        <v>-0.74354153727359718</v>
      </c>
      <c r="DU72" s="76"/>
      <c r="DV72" s="75">
        <f>DV71/CV71-1</f>
        <v>-0.4580191443641336</v>
      </c>
      <c r="DW72" s="76"/>
      <c r="DX72" s="75">
        <f>DX71/CX71-1</f>
        <v>-0.73339695006698102</v>
      </c>
      <c r="DY72" s="118"/>
      <c r="DZ72" s="75">
        <f>DZ71/CZ71-1</f>
        <v>-8.187805396218395E-2</v>
      </c>
      <c r="EA72" s="118"/>
      <c r="EB72" s="75">
        <f>EB71/DB71-1</f>
        <v>-0.14754250243201916</v>
      </c>
      <c r="EC72" s="90"/>
      <c r="ED72" s="69">
        <f>ED71/(CF71+CH71+CJ71+CL71+CN71+CP71+CR71+CT71+CV71+CX71+CZ71+DB71)-1</f>
        <v>-0.49434326068780998</v>
      </c>
      <c r="EE72" s="70"/>
      <c r="EF72" s="75">
        <f>EF71/DF71-1</f>
        <v>-0.79451117880337951</v>
      </c>
      <c r="EG72" s="118"/>
      <c r="EH72" s="75">
        <f>EH71/DH71-1</f>
        <v>-0.86077467558002363</v>
      </c>
      <c r="EI72" s="76"/>
      <c r="EJ72" s="118">
        <f>EJ71/DJ71-1</f>
        <v>-0.71698354288050703</v>
      </c>
      <c r="EK72" s="118"/>
      <c r="EL72" s="75">
        <f>EL71/DL71-1</f>
        <v>8.3667831945123652</v>
      </c>
      <c r="EM72" s="118"/>
      <c r="EN72" s="75">
        <f>EN71/DN71-1</f>
        <v>8.9188626907073516</v>
      </c>
      <c r="EO72" s="118"/>
      <c r="EP72" s="75">
        <f>EP71/DP71-1</f>
        <v>0.87203682393555826</v>
      </c>
      <c r="EQ72" s="118"/>
      <c r="ER72" s="75">
        <f>ER71/DR71-1</f>
        <v>3.8179650238473766</v>
      </c>
      <c r="ES72" s="118"/>
      <c r="ET72" s="75">
        <f>ET71/DT71-1</f>
        <v>-0.11362743814635423</v>
      </c>
      <c r="EU72" s="90"/>
      <c r="EV72" s="69">
        <f>EV71/(DF71+DH71+DJ71+DL71+DN71+DP71+DR71+DT71)-1</f>
        <v>-0.25804150672964565</v>
      </c>
      <c r="EW72" s="70"/>
    </row>
    <row r="73" spans="2:153" ht="15" customHeight="1">
      <c r="B73" s="382" t="s">
        <v>3</v>
      </c>
      <c r="C73" s="382"/>
      <c r="D73" s="1" t="s">
        <v>35</v>
      </c>
      <c r="U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T73" s="24"/>
      <c r="AU73" s="24"/>
      <c r="CJ73" s="10" t="s">
        <v>83</v>
      </c>
      <c r="DY73" s="10" t="s">
        <v>83</v>
      </c>
    </row>
    <row r="74" spans="2:153" ht="15" customHeight="1">
      <c r="B74" s="382" t="s">
        <v>4</v>
      </c>
      <c r="C74" s="382"/>
      <c r="D74" s="2" t="s">
        <v>9</v>
      </c>
      <c r="BN74" s="24"/>
      <c r="BO74" s="24"/>
      <c r="CK74" s="43"/>
    </row>
    <row r="75" spans="2:153" ht="15" customHeight="1">
      <c r="B75" s="48"/>
      <c r="C75" s="48"/>
      <c r="D75" s="2"/>
    </row>
    <row r="76" spans="2:153" ht="15" customHeight="1">
      <c r="B76" s="48"/>
      <c r="C76" s="48"/>
      <c r="D76" s="2"/>
      <c r="BD76" s="10" t="s">
        <v>83</v>
      </c>
    </row>
    <row r="77" spans="2:153" ht="15" customHeight="1">
      <c r="B77" s="4" t="s">
        <v>93</v>
      </c>
      <c r="AS77" s="16"/>
    </row>
    <row r="78" spans="2:153" ht="15" customHeight="1" thickBot="1">
      <c r="B78" s="4"/>
      <c r="AW78" s="16"/>
      <c r="CK78" s="16"/>
      <c r="EW78" s="16" t="s">
        <v>19</v>
      </c>
    </row>
    <row r="79" spans="2:153" ht="15" customHeight="1" thickBot="1">
      <c r="B79" s="395"/>
      <c r="C79" s="396"/>
      <c r="D79" s="396"/>
      <c r="E79" s="397"/>
      <c r="F79" s="86">
        <v>42385</v>
      </c>
      <c r="G79" s="78"/>
      <c r="H79" s="86">
        <v>42417</v>
      </c>
      <c r="I79" s="86"/>
      <c r="J79" s="77">
        <v>42460</v>
      </c>
      <c r="K79" s="86"/>
      <c r="L79" s="77">
        <v>42461</v>
      </c>
      <c r="M79" s="86"/>
      <c r="N79" s="77">
        <v>42492</v>
      </c>
      <c r="O79" s="78"/>
      <c r="P79" s="86">
        <v>42523</v>
      </c>
      <c r="Q79" s="86"/>
      <c r="R79" s="77">
        <v>42554</v>
      </c>
      <c r="S79" s="86"/>
      <c r="T79" s="77">
        <v>42586</v>
      </c>
      <c r="U79" s="78"/>
      <c r="V79" s="77">
        <v>42618</v>
      </c>
      <c r="W79" s="78"/>
      <c r="X79" s="77">
        <v>42649</v>
      </c>
      <c r="Y79" s="78"/>
      <c r="Z79" s="86">
        <v>42681</v>
      </c>
      <c r="AA79" s="86"/>
      <c r="AB79" s="77">
        <v>42712</v>
      </c>
      <c r="AC79" s="93"/>
      <c r="AD79" s="63" t="s">
        <v>74</v>
      </c>
      <c r="AE79" s="64"/>
      <c r="AF79" s="85">
        <v>42736</v>
      </c>
      <c r="AG79" s="86"/>
      <c r="AH79" s="77">
        <v>42768</v>
      </c>
      <c r="AI79" s="86"/>
      <c r="AJ79" s="77">
        <v>42797</v>
      </c>
      <c r="AK79" s="78"/>
      <c r="AL79" s="86">
        <v>42829</v>
      </c>
      <c r="AM79" s="86"/>
      <c r="AN79" s="77">
        <v>42860</v>
      </c>
      <c r="AO79" s="86"/>
      <c r="AP79" s="77">
        <v>42892</v>
      </c>
      <c r="AQ79" s="86"/>
      <c r="AR79" s="77">
        <v>42923</v>
      </c>
      <c r="AS79" s="78"/>
      <c r="AT79" s="86">
        <v>42955</v>
      </c>
      <c r="AU79" s="78"/>
      <c r="AV79" s="86">
        <v>42987</v>
      </c>
      <c r="AW79" s="78"/>
      <c r="AX79" s="86">
        <v>43018</v>
      </c>
      <c r="AY79" s="78"/>
      <c r="AZ79" s="86">
        <v>43050</v>
      </c>
      <c r="BA79" s="86"/>
      <c r="BB79" s="77">
        <v>43081</v>
      </c>
      <c r="BC79" s="93"/>
      <c r="BD79" s="220" t="s">
        <v>79</v>
      </c>
      <c r="BE79" s="221"/>
      <c r="BF79" s="85">
        <v>43111</v>
      </c>
      <c r="BG79" s="86"/>
      <c r="BH79" s="77">
        <v>43143</v>
      </c>
      <c r="BI79" s="86"/>
      <c r="BJ79" s="77">
        <v>43172</v>
      </c>
      <c r="BK79" s="86"/>
      <c r="BL79" s="77">
        <v>43204</v>
      </c>
      <c r="BM79" s="86"/>
      <c r="BN79" s="77">
        <v>43235</v>
      </c>
      <c r="BO79" s="86"/>
      <c r="BP79" s="77">
        <v>43267</v>
      </c>
      <c r="BQ79" s="86"/>
      <c r="BR79" s="77">
        <v>43298</v>
      </c>
      <c r="BS79" s="86"/>
      <c r="BT79" s="77">
        <v>43330</v>
      </c>
      <c r="BU79" s="86"/>
      <c r="BV79" s="77">
        <v>43362</v>
      </c>
      <c r="BW79" s="86"/>
      <c r="BX79" s="77">
        <v>43393</v>
      </c>
      <c r="BY79" s="78"/>
      <c r="BZ79" s="86">
        <v>43425</v>
      </c>
      <c r="CA79" s="86"/>
      <c r="CB79" s="77">
        <v>43456</v>
      </c>
      <c r="CC79" s="93"/>
      <c r="CD79" s="220" t="s">
        <v>79</v>
      </c>
      <c r="CE79" s="221"/>
      <c r="CF79" s="86">
        <v>43476</v>
      </c>
      <c r="CG79" s="86"/>
      <c r="CH79" s="77">
        <v>43508</v>
      </c>
      <c r="CI79" s="86"/>
      <c r="CJ79" s="77">
        <v>43537</v>
      </c>
      <c r="CK79" s="86"/>
      <c r="CL79" s="77">
        <v>43569</v>
      </c>
      <c r="CM79" s="86"/>
      <c r="CN79" s="77">
        <v>43600</v>
      </c>
      <c r="CO79" s="86"/>
      <c r="CP79" s="77">
        <v>43632</v>
      </c>
      <c r="CQ79" s="86"/>
      <c r="CR79" s="77">
        <v>43663</v>
      </c>
      <c r="CS79" s="86"/>
      <c r="CT79" s="77">
        <v>43695</v>
      </c>
      <c r="CU79" s="86"/>
      <c r="CV79" s="77">
        <v>43727</v>
      </c>
      <c r="CW79" s="78"/>
      <c r="CX79" s="86">
        <v>43758</v>
      </c>
      <c r="CY79" s="86"/>
      <c r="CZ79" s="77">
        <v>43790</v>
      </c>
      <c r="DA79" s="86"/>
      <c r="DB79" s="77">
        <v>43821</v>
      </c>
      <c r="DC79" s="86"/>
      <c r="DD79" s="220" t="s">
        <v>79</v>
      </c>
      <c r="DE79" s="221"/>
      <c r="DF79" s="85">
        <v>43840</v>
      </c>
      <c r="DG79" s="86"/>
      <c r="DH79" s="77">
        <v>43872</v>
      </c>
      <c r="DI79" s="78"/>
      <c r="DJ79" s="77">
        <v>43902</v>
      </c>
      <c r="DK79" s="86"/>
      <c r="DL79" s="77">
        <v>43934</v>
      </c>
      <c r="DM79" s="86"/>
      <c r="DN79" s="77">
        <v>43952</v>
      </c>
      <c r="DO79" s="86"/>
      <c r="DP79" s="77">
        <v>43984</v>
      </c>
      <c r="DQ79" s="86"/>
      <c r="DR79" s="77">
        <v>44015</v>
      </c>
      <c r="DS79" s="86"/>
      <c r="DT79" s="77">
        <v>44047</v>
      </c>
      <c r="DU79" s="86"/>
      <c r="DV79" s="77">
        <v>44079</v>
      </c>
      <c r="DW79" s="86"/>
      <c r="DX79" s="77">
        <v>44110</v>
      </c>
      <c r="DY79" s="86"/>
      <c r="DZ79" s="77">
        <v>44142</v>
      </c>
      <c r="EA79" s="86"/>
      <c r="EB79" s="77">
        <v>44173</v>
      </c>
      <c r="EC79" s="86"/>
      <c r="ED79" s="63" t="s">
        <v>79</v>
      </c>
      <c r="EE79" s="64"/>
      <c r="EF79" s="77">
        <v>44204</v>
      </c>
      <c r="EG79" s="86"/>
      <c r="EH79" s="77">
        <v>44236</v>
      </c>
      <c r="EI79" s="86"/>
      <c r="EJ79" s="77">
        <v>44265</v>
      </c>
      <c r="EK79" s="86"/>
      <c r="EL79" s="77">
        <v>44297</v>
      </c>
      <c r="EM79" s="86"/>
      <c r="EN79" s="77">
        <v>44328</v>
      </c>
      <c r="EO79" s="86"/>
      <c r="EP79" s="77">
        <v>44360</v>
      </c>
      <c r="EQ79" s="86"/>
      <c r="ER79" s="77">
        <v>44391</v>
      </c>
      <c r="ES79" s="86"/>
      <c r="ET79" s="77">
        <v>44409</v>
      </c>
      <c r="EU79" s="86"/>
      <c r="EV79" s="63" t="s">
        <v>79</v>
      </c>
      <c r="EW79" s="64"/>
    </row>
    <row r="80" spans="2:153" ht="15" customHeight="1" thickTop="1">
      <c r="B80" s="389" t="s">
        <v>18</v>
      </c>
      <c r="C80" s="390"/>
      <c r="D80" s="390"/>
      <c r="E80" s="391"/>
      <c r="F80" s="342">
        <v>508.83300000000003</v>
      </c>
      <c r="G80" s="337"/>
      <c r="H80" s="335">
        <v>460.47800000000001</v>
      </c>
      <c r="I80" s="337"/>
      <c r="J80" s="342">
        <v>482.60899999999998</v>
      </c>
      <c r="K80" s="342"/>
      <c r="L80" s="335">
        <v>499.404</v>
      </c>
      <c r="M80" s="342"/>
      <c r="N80" s="335">
        <v>539.03</v>
      </c>
      <c r="O80" s="337"/>
      <c r="P80" s="342">
        <v>520.07799999999997</v>
      </c>
      <c r="Q80" s="342"/>
      <c r="R80" s="335">
        <v>534.87400000000002</v>
      </c>
      <c r="S80" s="342"/>
      <c r="T80" s="335">
        <v>530.74099999999999</v>
      </c>
      <c r="U80" s="342"/>
      <c r="V80" s="335">
        <v>506.93299999999999</v>
      </c>
      <c r="W80" s="337"/>
      <c r="X80" s="342">
        <v>549.40800000000002</v>
      </c>
      <c r="Y80" s="342"/>
      <c r="Z80" s="335">
        <v>557.06299999999999</v>
      </c>
      <c r="AA80" s="342"/>
      <c r="AB80" s="335">
        <v>577.05100000000004</v>
      </c>
      <c r="AC80" s="336"/>
      <c r="AD80" s="447">
        <f>F80+H80+J80+L80+N80+P80+R80+T80+V80+X80+Z80+AB80</f>
        <v>6266.5020000000013</v>
      </c>
      <c r="AE80" s="448"/>
      <c r="AF80" s="453">
        <v>597.9</v>
      </c>
      <c r="AG80" s="99"/>
      <c r="AH80" s="186">
        <v>530.39599999999996</v>
      </c>
      <c r="AI80" s="99"/>
      <c r="AJ80" s="186">
        <v>542.36099999999999</v>
      </c>
      <c r="AK80" s="454"/>
      <c r="AL80" s="187">
        <v>561.09900000000005</v>
      </c>
      <c r="AM80" s="187"/>
      <c r="AN80" s="186">
        <v>571.38900000000001</v>
      </c>
      <c r="AO80" s="187"/>
      <c r="AP80" s="186">
        <v>610.97500000000002</v>
      </c>
      <c r="AQ80" s="187"/>
      <c r="AR80" s="186">
        <v>574.48400000000004</v>
      </c>
      <c r="AS80" s="187"/>
      <c r="AT80" s="186">
        <v>585.02800000000002</v>
      </c>
      <c r="AU80" s="187"/>
      <c r="AV80" s="186">
        <v>586.976</v>
      </c>
      <c r="AW80" s="187"/>
      <c r="AX80" s="186">
        <v>624.88</v>
      </c>
      <c r="AY80" s="187"/>
      <c r="AZ80" s="186">
        <v>560.65899999999999</v>
      </c>
      <c r="BA80" s="187"/>
      <c r="BB80" s="186">
        <v>552.048</v>
      </c>
      <c r="BC80" s="209"/>
      <c r="BD80" s="138">
        <f>SUM(AF80:BC80)</f>
        <v>6898.1949999999988</v>
      </c>
      <c r="BE80" s="139"/>
      <c r="BF80" s="453">
        <v>564.82100000000003</v>
      </c>
      <c r="BG80" s="187"/>
      <c r="BH80" s="186">
        <v>496.08</v>
      </c>
      <c r="BI80" s="187"/>
      <c r="BJ80" s="186">
        <v>547.30799999999999</v>
      </c>
      <c r="BK80" s="187"/>
      <c r="BL80" s="186">
        <v>559.42100000000005</v>
      </c>
      <c r="BM80" s="187"/>
      <c r="BN80" s="186">
        <v>575.08699999999999</v>
      </c>
      <c r="BO80" s="187"/>
      <c r="BP80" s="186">
        <v>577.08699999999999</v>
      </c>
      <c r="BQ80" s="187"/>
      <c r="BR80" s="186">
        <v>626.64400000000001</v>
      </c>
      <c r="BS80" s="187"/>
      <c r="BT80" s="186">
        <v>593.25099999999998</v>
      </c>
      <c r="BU80" s="187"/>
      <c r="BV80" s="186">
        <v>626.95600000000002</v>
      </c>
      <c r="BW80" s="187"/>
      <c r="BX80" s="186">
        <v>659.47400000000005</v>
      </c>
      <c r="BY80" s="454"/>
      <c r="BZ80" s="187">
        <v>581.726</v>
      </c>
      <c r="CA80" s="187"/>
      <c r="CB80" s="186">
        <v>606.53800000000001</v>
      </c>
      <c r="CC80" s="209"/>
      <c r="CD80" s="138">
        <v>7014.393</v>
      </c>
      <c r="CE80" s="139"/>
      <c r="CF80" s="187">
        <v>579.45399999999995</v>
      </c>
      <c r="CG80" s="187"/>
      <c r="CH80" s="186">
        <v>533.41099999999994</v>
      </c>
      <c r="CI80" s="187"/>
      <c r="CJ80" s="186">
        <v>556.12599999999998</v>
      </c>
      <c r="CK80" s="187"/>
      <c r="CL80" s="186">
        <v>548.30700000000002</v>
      </c>
      <c r="CM80" s="187"/>
      <c r="CN80" s="186">
        <v>564.93600000000004</v>
      </c>
      <c r="CO80" s="187"/>
      <c r="CP80" s="186">
        <v>558.27300000000002</v>
      </c>
      <c r="CQ80" s="187"/>
      <c r="CR80" s="186">
        <v>629.61500000000001</v>
      </c>
      <c r="CS80" s="187"/>
      <c r="CT80" s="186">
        <v>666.89400000000001</v>
      </c>
      <c r="CU80" s="187"/>
      <c r="CV80" s="186">
        <v>761.54399999999998</v>
      </c>
      <c r="CW80" s="454"/>
      <c r="CX80" s="187">
        <v>671.56500000000005</v>
      </c>
      <c r="CY80" s="187"/>
      <c r="CZ80" s="186">
        <v>629.74800000000005</v>
      </c>
      <c r="DA80" s="187"/>
      <c r="DB80" s="186">
        <v>646.98599999999999</v>
      </c>
      <c r="DC80" s="209"/>
      <c r="DD80" s="138">
        <v>7346.8589999999995</v>
      </c>
      <c r="DE80" s="139"/>
      <c r="DF80" s="87">
        <v>681.56399999999996</v>
      </c>
      <c r="DG80" s="88"/>
      <c r="DH80" s="91">
        <v>636.101</v>
      </c>
      <c r="DI80" s="91"/>
      <c r="DJ80" s="91">
        <v>626.423</v>
      </c>
      <c r="DK80" s="88"/>
      <c r="DL80" s="91">
        <v>648.25300000000004</v>
      </c>
      <c r="DM80" s="88"/>
      <c r="DN80" s="91">
        <v>633.63099999999997</v>
      </c>
      <c r="DO80" s="88"/>
      <c r="DP80" s="91">
        <v>572.44399999999996</v>
      </c>
      <c r="DQ80" s="88"/>
      <c r="DR80" s="91">
        <v>615.18100000000004</v>
      </c>
      <c r="DS80" s="88"/>
      <c r="DT80" s="91">
        <v>645.29899999999998</v>
      </c>
      <c r="DU80" s="88"/>
      <c r="DV80" s="91">
        <v>628.22900000000004</v>
      </c>
      <c r="DW80" s="88"/>
      <c r="DX80" s="91">
        <v>671.86099999999999</v>
      </c>
      <c r="DY80" s="88"/>
      <c r="DZ80" s="91">
        <v>700.95899999999995</v>
      </c>
      <c r="EA80" s="88"/>
      <c r="EB80" s="91">
        <v>674.07899999999995</v>
      </c>
      <c r="EC80" s="88"/>
      <c r="ED80" s="225">
        <f>DF80+DH80+DJ80+DL80+DN80+DP80+DR80+DT80+DV80+DX80+DZ80+EB80</f>
        <v>7734.0239999999994</v>
      </c>
      <c r="EE80" s="226"/>
      <c r="EF80" s="91">
        <v>725.23</v>
      </c>
      <c r="EG80" s="88"/>
      <c r="EH80" s="91">
        <v>645.53399999999999</v>
      </c>
      <c r="EI80" s="88"/>
      <c r="EJ80" s="91">
        <v>719.67100000000005</v>
      </c>
      <c r="EK80" s="88"/>
      <c r="EL80" s="91">
        <v>722.73299999999995</v>
      </c>
      <c r="EM80" s="88"/>
      <c r="EN80" s="91">
        <v>742.59500000000003</v>
      </c>
      <c r="EO80" s="88"/>
      <c r="EP80" s="91">
        <v>703.40599999999995</v>
      </c>
      <c r="EQ80" s="88"/>
      <c r="ER80" s="91">
        <v>705.495</v>
      </c>
      <c r="ES80" s="88"/>
      <c r="ET80" s="91">
        <v>716.16</v>
      </c>
      <c r="EU80" s="88"/>
      <c r="EV80" s="225">
        <f>EF80+EH80+EJ80+EL80+EN80+EP80+ER80+ET80</f>
        <v>5680.8240000000005</v>
      </c>
      <c r="EW80" s="226"/>
    </row>
    <row r="81" spans="2:153" ht="15" customHeight="1" thickBot="1">
      <c r="B81" s="398" t="s">
        <v>6</v>
      </c>
      <c r="C81" s="399"/>
      <c r="D81" s="399"/>
      <c r="E81" s="400"/>
      <c r="F81" s="118">
        <v>-0.11600000000000001</v>
      </c>
      <c r="G81" s="76"/>
      <c r="H81" s="75">
        <v>0.11799999999999999</v>
      </c>
      <c r="I81" s="76"/>
      <c r="J81" s="118">
        <v>-0.18099999999999999</v>
      </c>
      <c r="K81" s="118"/>
      <c r="L81" s="75">
        <v>-0.154</v>
      </c>
      <c r="M81" s="118"/>
      <c r="N81" s="75">
        <v>-0.10199999999999999</v>
      </c>
      <c r="O81" s="76"/>
      <c r="P81" s="118">
        <v>-9.7000000000000003E-2</v>
      </c>
      <c r="Q81" s="118"/>
      <c r="R81" s="75">
        <v>-0.1</v>
      </c>
      <c r="S81" s="118"/>
      <c r="T81" s="75">
        <v>-0.17</v>
      </c>
      <c r="U81" s="118"/>
      <c r="V81" s="75">
        <v>-0.129</v>
      </c>
      <c r="W81" s="118"/>
      <c r="X81" s="75">
        <f>-0.006</f>
        <v>-6.0000000000000001E-3</v>
      </c>
      <c r="Y81" s="118"/>
      <c r="Z81" s="75">
        <v>5.6000000000000001E-2</v>
      </c>
      <c r="AA81" s="118"/>
      <c r="AB81" s="75">
        <v>0.06</v>
      </c>
      <c r="AC81" s="90"/>
      <c r="AD81" s="456">
        <v>-9.0999999999999998E-2</v>
      </c>
      <c r="AE81" s="457"/>
      <c r="AF81" s="460">
        <f>0.175</f>
        <v>0.17499999999999999</v>
      </c>
      <c r="AG81" s="193"/>
      <c r="AH81" s="270">
        <v>0.152</v>
      </c>
      <c r="AI81" s="193"/>
      <c r="AJ81" s="270">
        <v>0.124</v>
      </c>
      <c r="AK81" s="270"/>
      <c r="AL81" s="265">
        <v>0.124</v>
      </c>
      <c r="AM81" s="193"/>
      <c r="AN81" s="270">
        <v>0.06</v>
      </c>
      <c r="AO81" s="193"/>
      <c r="AP81" s="270">
        <v>0.17499999999999999</v>
      </c>
      <c r="AQ81" s="193"/>
      <c r="AR81" s="270">
        <v>7.3999999999999996E-2</v>
      </c>
      <c r="AS81" s="193"/>
      <c r="AT81" s="270">
        <v>0.10199999999999999</v>
      </c>
      <c r="AU81" s="193"/>
      <c r="AV81" s="270">
        <v>0.158</v>
      </c>
      <c r="AW81" s="193"/>
      <c r="AX81" s="75">
        <v>0.13700000000000001</v>
      </c>
      <c r="AY81" s="118"/>
      <c r="AZ81" s="75">
        <v>6.0000000000000001E-3</v>
      </c>
      <c r="BA81" s="118"/>
      <c r="BB81" s="270">
        <v>-4.2999999999999997E-2</v>
      </c>
      <c r="BC81" s="271"/>
      <c r="BD81" s="148">
        <v>0.10100000000000001</v>
      </c>
      <c r="BE81" s="149"/>
      <c r="BF81" s="460">
        <v>-5.5E-2</v>
      </c>
      <c r="BG81" s="193"/>
      <c r="BH81" s="270">
        <v>-6.5000000000000002E-2</v>
      </c>
      <c r="BI81" s="193"/>
      <c r="BJ81" s="270">
        <v>8.9999999999999993E-3</v>
      </c>
      <c r="BK81" s="193"/>
      <c r="BL81" s="75">
        <v>-3.0000000000000001E-3</v>
      </c>
      <c r="BM81" s="118"/>
      <c r="BN81" s="75">
        <v>6.471948182411591E-3</v>
      </c>
      <c r="BO81" s="118"/>
      <c r="BP81" s="75">
        <v>-5.54654445762921E-2</v>
      </c>
      <c r="BQ81" s="118"/>
      <c r="BR81" s="75">
        <v>9.0999999999999998E-2</v>
      </c>
      <c r="BS81" s="118"/>
      <c r="BT81" s="75">
        <v>1.4055737503162247E-2</v>
      </c>
      <c r="BU81" s="118"/>
      <c r="BV81" s="75">
        <v>6.8111813770920904E-2</v>
      </c>
      <c r="BW81" s="118"/>
      <c r="BX81" s="75">
        <v>5.5361029317628985E-2</v>
      </c>
      <c r="BY81" s="76"/>
      <c r="BZ81" s="118">
        <v>3.757542463422503E-2</v>
      </c>
      <c r="CA81" s="118"/>
      <c r="CB81" s="75">
        <v>9.8705185056371825E-2</v>
      </c>
      <c r="CC81" s="90"/>
      <c r="CD81" s="148">
        <v>1.6844696329982201E-2</v>
      </c>
      <c r="CE81" s="149"/>
      <c r="CF81" s="118">
        <v>2.5907322850956094E-2</v>
      </c>
      <c r="CG81" s="118"/>
      <c r="CH81" s="75">
        <v>7.5251975487824474E-2</v>
      </c>
      <c r="CI81" s="118"/>
      <c r="CJ81" s="75">
        <v>1.6111586163549463E-2</v>
      </c>
      <c r="CK81" s="118"/>
      <c r="CL81" s="75">
        <v>-1.9866969598924644E-2</v>
      </c>
      <c r="CM81" s="118"/>
      <c r="CN81" s="75">
        <v>-1.765124233376858E-2</v>
      </c>
      <c r="CO81" s="118"/>
      <c r="CP81" s="75">
        <v>-3.2601670112132108E-2</v>
      </c>
      <c r="CQ81" s="118"/>
      <c r="CR81" s="75">
        <v>4.7411289344507779E-3</v>
      </c>
      <c r="CS81" s="118"/>
      <c r="CT81" s="75">
        <v>0.12413464115526152</v>
      </c>
      <c r="CU81" s="118"/>
      <c r="CV81" s="75">
        <v>0.21466897198527479</v>
      </c>
      <c r="CW81" s="76"/>
      <c r="CX81" s="118">
        <v>1.8334308858271919E-2</v>
      </c>
      <c r="CY81" s="118"/>
      <c r="CZ81" s="75">
        <v>8.2550891656896885E-2</v>
      </c>
      <c r="DA81" s="118"/>
      <c r="DB81" s="75">
        <v>6.6686670909324786E-2</v>
      </c>
      <c r="DC81" s="90"/>
      <c r="DD81" s="148">
        <v>4.7397686442718578E-2</v>
      </c>
      <c r="DE81" s="149"/>
      <c r="DF81" s="143">
        <f>DF80/CF80-1</f>
        <v>0.17621761175175266</v>
      </c>
      <c r="DG81" s="92"/>
      <c r="DH81" s="75">
        <f>DH80/CH80-1</f>
        <v>0.19251571489901798</v>
      </c>
      <c r="DI81" s="92"/>
      <c r="DJ81" s="75">
        <f>DJ80/CJ80-1</f>
        <v>0.12640480754361416</v>
      </c>
      <c r="DK81" s="92"/>
      <c r="DL81" s="75">
        <f>DL80/CL80-1</f>
        <v>0.18228109435042783</v>
      </c>
      <c r="DM81" s="92"/>
      <c r="DN81" s="75">
        <f>DN80/CN80-1</f>
        <v>0.12159784471161328</v>
      </c>
      <c r="DO81" s="92"/>
      <c r="DP81" s="75">
        <f>DP80/CP80-1</f>
        <v>2.5383638470783954E-2</v>
      </c>
      <c r="DQ81" s="92"/>
      <c r="DR81" s="75">
        <f>DR80/CR80-1</f>
        <v>-2.2925120907220986E-2</v>
      </c>
      <c r="DS81" s="92"/>
      <c r="DT81" s="75">
        <f>DT80/CT80-1</f>
        <v>-3.23814579228483E-2</v>
      </c>
      <c r="DU81" s="92"/>
      <c r="DV81" s="75">
        <f>DV80/CV80-1</f>
        <v>-0.17505882785498927</v>
      </c>
      <c r="DW81" s="92"/>
      <c r="DX81" s="75">
        <f>DX80/CX80-1</f>
        <v>4.40761504843179E-4</v>
      </c>
      <c r="DY81" s="92"/>
      <c r="DZ81" s="75">
        <f>DZ80/CZ80-1</f>
        <v>0.11307856475923694</v>
      </c>
      <c r="EA81" s="92"/>
      <c r="EB81" s="75">
        <f>EB80/DB80-1</f>
        <v>4.1875712921145114E-2</v>
      </c>
      <c r="EC81" s="92"/>
      <c r="ED81" s="148">
        <f>(ED80/(CF80+CH80+CJ80+CP80+CL80+CN80+CR80+CT80+CV80+CX80+CZ80+DB80))-1</f>
        <v>5.2698030546115104E-2</v>
      </c>
      <c r="EE81" s="149"/>
      <c r="EF81" s="75">
        <f>EF80/DF80-1</f>
        <v>6.4067350975110182E-2</v>
      </c>
      <c r="EG81" s="92"/>
      <c r="EH81" s="75">
        <f t="shared" ref="EH81" si="137">EH80/DH80-1</f>
        <v>1.4829406021999558E-2</v>
      </c>
      <c r="EI81" s="92"/>
      <c r="EJ81" s="75">
        <f t="shared" ref="EJ81" si="138">EJ80/DJ80-1</f>
        <v>0.14885788037795544</v>
      </c>
      <c r="EK81" s="92"/>
      <c r="EL81" s="75">
        <f t="shared" ref="EL81" si="139">EL80/DL80-1</f>
        <v>0.11489341352835991</v>
      </c>
      <c r="EM81" s="92"/>
      <c r="EN81" s="75">
        <f t="shared" ref="EN81" si="140">EN80/DN80-1</f>
        <v>0.17196759628237901</v>
      </c>
      <c r="EO81" s="92"/>
      <c r="EP81" s="75">
        <f t="shared" ref="EP81" si="141">EP80/DP80-1</f>
        <v>0.22877696333615161</v>
      </c>
      <c r="EQ81" s="92"/>
      <c r="ER81" s="75">
        <f t="shared" ref="ER81" si="142">ER80/DR80-1</f>
        <v>0.14680882537009432</v>
      </c>
      <c r="ES81" s="92"/>
      <c r="ET81" s="75">
        <f t="shared" ref="ET81" si="143">ET80/DT80-1</f>
        <v>0.1098111108183959</v>
      </c>
      <c r="EU81" s="92"/>
      <c r="EV81" s="69">
        <f>EV80/(DF80+DH80+DJ80+DL80+DN80+DP80+DR80+DT80)-1</f>
        <v>0.12293749466286741</v>
      </c>
      <c r="EW81" s="70"/>
    </row>
    <row r="82" spans="2:153" ht="15" customHeight="1">
      <c r="B82" s="382" t="s">
        <v>4</v>
      </c>
      <c r="C82" s="382"/>
      <c r="D82" s="2" t="s">
        <v>86</v>
      </c>
      <c r="AL82" s="24"/>
      <c r="AM82" s="24"/>
      <c r="AQ82" s="24"/>
    </row>
    <row r="83" spans="2:153" ht="15" customHeight="1">
      <c r="B83" s="48"/>
      <c r="C83" s="48"/>
      <c r="D83" s="2"/>
      <c r="AL83" s="24"/>
      <c r="AM83" s="24"/>
      <c r="AQ83" s="24"/>
    </row>
    <row r="84" spans="2:153" ht="15" customHeight="1">
      <c r="AQ84" s="24"/>
    </row>
    <row r="85" spans="2:153" ht="15" customHeight="1">
      <c r="B85" s="4" t="s">
        <v>94</v>
      </c>
      <c r="AS85" s="16"/>
    </row>
    <row r="86" spans="2:153" ht="15" customHeight="1" thickBot="1">
      <c r="B86" s="4"/>
      <c r="AT86" s="32"/>
      <c r="AU86" s="32"/>
      <c r="BO86" s="16"/>
      <c r="EW86" s="16" t="s">
        <v>42</v>
      </c>
    </row>
    <row r="87" spans="2:153" ht="15" customHeight="1" thickBot="1">
      <c r="B87" s="395"/>
      <c r="C87" s="396"/>
      <c r="D87" s="396"/>
      <c r="E87" s="397"/>
      <c r="F87" s="86">
        <v>42385</v>
      </c>
      <c r="G87" s="86"/>
      <c r="H87" s="77">
        <v>42417</v>
      </c>
      <c r="I87" s="78"/>
      <c r="J87" s="77">
        <v>42447</v>
      </c>
      <c r="K87" s="78"/>
      <c r="L87" s="77">
        <v>42479</v>
      </c>
      <c r="M87" s="86"/>
      <c r="N87" s="77">
        <v>42492</v>
      </c>
      <c r="O87" s="78"/>
      <c r="P87" s="77">
        <v>42522</v>
      </c>
      <c r="Q87" s="78"/>
      <c r="R87" s="77">
        <v>42553</v>
      </c>
      <c r="S87" s="78"/>
      <c r="T87" s="77">
        <v>42585</v>
      </c>
      <c r="U87" s="78"/>
      <c r="V87" s="77">
        <v>42617</v>
      </c>
      <c r="W87" s="78"/>
      <c r="X87" s="77">
        <v>42649</v>
      </c>
      <c r="Y87" s="78"/>
      <c r="Z87" s="86">
        <v>42681</v>
      </c>
      <c r="AA87" s="86"/>
      <c r="AB87" s="77">
        <v>42712</v>
      </c>
      <c r="AC87" s="93"/>
      <c r="AD87" s="63" t="s">
        <v>74</v>
      </c>
      <c r="AE87" s="64"/>
      <c r="AF87" s="85">
        <v>42736</v>
      </c>
      <c r="AG87" s="78"/>
      <c r="AH87" s="86">
        <v>42768</v>
      </c>
      <c r="AI87" s="86"/>
      <c r="AJ87" s="77">
        <v>42797</v>
      </c>
      <c r="AK87" s="78"/>
      <c r="AL87" s="86">
        <v>42829</v>
      </c>
      <c r="AM87" s="86"/>
      <c r="AN87" s="77">
        <v>42860</v>
      </c>
      <c r="AO87" s="78"/>
      <c r="AP87" s="86">
        <v>42892</v>
      </c>
      <c r="AQ87" s="86"/>
      <c r="AR87" s="77">
        <v>42923</v>
      </c>
      <c r="AS87" s="78"/>
      <c r="AT87" s="86">
        <v>42955</v>
      </c>
      <c r="AU87" s="78"/>
      <c r="AV87" s="86">
        <v>42987</v>
      </c>
      <c r="AW87" s="78"/>
      <c r="AX87" s="86">
        <v>43018</v>
      </c>
      <c r="AY87" s="78"/>
      <c r="AZ87" s="86">
        <v>43050</v>
      </c>
      <c r="BA87" s="78"/>
      <c r="BB87" s="77">
        <v>43081</v>
      </c>
      <c r="BC87" s="93"/>
      <c r="BD87" s="63" t="s">
        <v>79</v>
      </c>
      <c r="BE87" s="64"/>
      <c r="BF87" s="85">
        <v>43111</v>
      </c>
      <c r="BG87" s="78"/>
      <c r="BH87" s="86">
        <v>43133</v>
      </c>
      <c r="BI87" s="86"/>
      <c r="BJ87" s="77">
        <v>43162</v>
      </c>
      <c r="BK87" s="86"/>
      <c r="BL87" s="77">
        <v>43194</v>
      </c>
      <c r="BM87" s="86"/>
      <c r="BN87" s="77">
        <v>43225</v>
      </c>
      <c r="BO87" s="86"/>
      <c r="BP87" s="77">
        <v>43257</v>
      </c>
      <c r="BQ87" s="86"/>
      <c r="BR87" s="77">
        <v>43288</v>
      </c>
      <c r="BS87" s="86"/>
      <c r="BT87" s="77">
        <v>43320</v>
      </c>
      <c r="BU87" s="86"/>
      <c r="BV87" s="77">
        <v>43352</v>
      </c>
      <c r="BW87" s="86"/>
      <c r="BX87" s="77">
        <v>43383</v>
      </c>
      <c r="BY87" s="78"/>
      <c r="BZ87" s="86">
        <v>43415</v>
      </c>
      <c r="CA87" s="86"/>
      <c r="CB87" s="77">
        <v>43446</v>
      </c>
      <c r="CC87" s="93"/>
      <c r="CD87" s="63" t="s">
        <v>79</v>
      </c>
      <c r="CE87" s="64"/>
      <c r="CF87" s="86">
        <v>43473</v>
      </c>
      <c r="CG87" s="86"/>
      <c r="CH87" s="77">
        <v>43505</v>
      </c>
      <c r="CI87" s="86"/>
      <c r="CJ87" s="77">
        <v>43534</v>
      </c>
      <c r="CK87" s="86"/>
      <c r="CL87" s="77">
        <v>43566</v>
      </c>
      <c r="CM87" s="86"/>
      <c r="CN87" s="77">
        <v>43597</v>
      </c>
      <c r="CO87" s="86"/>
      <c r="CP87" s="77">
        <v>43629</v>
      </c>
      <c r="CQ87" s="86"/>
      <c r="CR87" s="77">
        <v>43660</v>
      </c>
      <c r="CS87" s="86"/>
      <c r="CT87" s="77">
        <v>43692</v>
      </c>
      <c r="CU87" s="86"/>
      <c r="CV87" s="77">
        <v>43724</v>
      </c>
      <c r="CW87" s="78"/>
      <c r="CX87" s="86">
        <v>43755</v>
      </c>
      <c r="CY87" s="86"/>
      <c r="CZ87" s="77">
        <v>43787</v>
      </c>
      <c r="DA87" s="86"/>
      <c r="DB87" s="77">
        <v>43818</v>
      </c>
      <c r="DC87" s="93"/>
      <c r="DD87" s="63" t="s">
        <v>79</v>
      </c>
      <c r="DE87" s="64"/>
      <c r="DF87" s="85">
        <v>43838</v>
      </c>
      <c r="DG87" s="86"/>
      <c r="DH87" s="77">
        <v>43870</v>
      </c>
      <c r="DI87" s="78"/>
      <c r="DJ87" s="77">
        <v>43900</v>
      </c>
      <c r="DK87" s="86"/>
      <c r="DL87" s="77">
        <v>43930</v>
      </c>
      <c r="DM87" s="86"/>
      <c r="DN87" s="77">
        <v>43952</v>
      </c>
      <c r="DO87" s="86"/>
      <c r="DP87" s="77">
        <v>43984</v>
      </c>
      <c r="DQ87" s="86"/>
      <c r="DR87" s="77">
        <v>44015</v>
      </c>
      <c r="DS87" s="86"/>
      <c r="DT87" s="77">
        <v>44047</v>
      </c>
      <c r="DU87" s="86"/>
      <c r="DV87" s="77">
        <v>44079</v>
      </c>
      <c r="DW87" s="86"/>
      <c r="DX87" s="77">
        <v>44110</v>
      </c>
      <c r="DY87" s="78"/>
      <c r="DZ87" s="77">
        <v>44142</v>
      </c>
      <c r="EA87" s="86"/>
      <c r="EB87" s="77">
        <v>44173</v>
      </c>
      <c r="EC87" s="93"/>
      <c r="ED87" s="63" t="s">
        <v>79</v>
      </c>
      <c r="EE87" s="64"/>
      <c r="EF87" s="77">
        <v>44204</v>
      </c>
      <c r="EG87" s="86"/>
      <c r="EH87" s="77">
        <v>44236</v>
      </c>
      <c r="EI87" s="78"/>
      <c r="EJ87" s="86">
        <v>44265</v>
      </c>
      <c r="EK87" s="86"/>
      <c r="EL87" s="77">
        <v>44287</v>
      </c>
      <c r="EM87" s="86"/>
      <c r="EN87" s="77">
        <v>44318</v>
      </c>
      <c r="EO87" s="86"/>
      <c r="EP87" s="77">
        <v>44350</v>
      </c>
      <c r="EQ87" s="86"/>
      <c r="ER87" s="77">
        <v>44381</v>
      </c>
      <c r="ES87" s="86"/>
      <c r="ET87" s="77">
        <v>44413</v>
      </c>
      <c r="EU87" s="93"/>
      <c r="EV87" s="63" t="s">
        <v>79</v>
      </c>
      <c r="EW87" s="64"/>
    </row>
    <row r="88" spans="2:153" ht="15" customHeight="1" thickTop="1">
      <c r="B88" s="389" t="s">
        <v>30</v>
      </c>
      <c r="C88" s="390"/>
      <c r="D88" s="390"/>
      <c r="E88" s="391"/>
      <c r="F88" s="130">
        <v>1213</v>
      </c>
      <c r="G88" s="99"/>
      <c r="H88" s="94">
        <v>1141</v>
      </c>
      <c r="I88" s="129"/>
      <c r="J88" s="94">
        <v>1239</v>
      </c>
      <c r="K88" s="129"/>
      <c r="L88" s="94">
        <v>1107</v>
      </c>
      <c r="M88" s="99"/>
      <c r="N88" s="359">
        <v>1073</v>
      </c>
      <c r="O88" s="359"/>
      <c r="P88" s="94">
        <v>925</v>
      </c>
      <c r="Q88" s="129"/>
      <c r="R88" s="94">
        <v>1013</v>
      </c>
      <c r="S88" s="129"/>
      <c r="T88" s="94">
        <v>982</v>
      </c>
      <c r="U88" s="129"/>
      <c r="V88" s="94">
        <v>1025</v>
      </c>
      <c r="W88" s="129"/>
      <c r="X88" s="94">
        <v>1053</v>
      </c>
      <c r="Y88" s="129"/>
      <c r="Z88" s="130">
        <v>1078</v>
      </c>
      <c r="AA88" s="99"/>
      <c r="AB88" s="94">
        <v>1166</v>
      </c>
      <c r="AC88" s="95"/>
      <c r="AD88" s="449">
        <f>H88+F88+J88+L88+N88+P88+R88+T88+V88+X88+Z88+AB88</f>
        <v>13015</v>
      </c>
      <c r="AE88" s="450"/>
      <c r="AF88" s="142">
        <v>1260</v>
      </c>
      <c r="AG88" s="129"/>
      <c r="AH88" s="130">
        <v>1180</v>
      </c>
      <c r="AI88" s="99"/>
      <c r="AJ88" s="94">
        <v>1296</v>
      </c>
      <c r="AK88" s="129"/>
      <c r="AL88" s="130">
        <v>1224</v>
      </c>
      <c r="AM88" s="99"/>
      <c r="AN88" s="94">
        <v>1123</v>
      </c>
      <c r="AO88" s="129"/>
      <c r="AP88" s="130">
        <v>985</v>
      </c>
      <c r="AQ88" s="99"/>
      <c r="AR88" s="94">
        <v>1095</v>
      </c>
      <c r="AS88" s="129"/>
      <c r="AT88" s="94">
        <v>1054</v>
      </c>
      <c r="AU88" s="129"/>
      <c r="AV88" s="94">
        <v>1034</v>
      </c>
      <c r="AW88" s="129"/>
      <c r="AX88" s="94">
        <v>1150</v>
      </c>
      <c r="AY88" s="129"/>
      <c r="AZ88" s="94">
        <v>1115</v>
      </c>
      <c r="BA88" s="99"/>
      <c r="BB88" s="94">
        <v>1150</v>
      </c>
      <c r="BC88" s="95"/>
      <c r="BD88" s="138">
        <f>SUM(AF88:BC88)</f>
        <v>13666</v>
      </c>
      <c r="BE88" s="139"/>
      <c r="BF88" s="142">
        <v>1237</v>
      </c>
      <c r="BG88" s="129"/>
      <c r="BH88" s="130">
        <v>1119</v>
      </c>
      <c r="BI88" s="99"/>
      <c r="BJ88" s="94">
        <v>1331</v>
      </c>
      <c r="BK88" s="99"/>
      <c r="BL88" s="94">
        <v>1199</v>
      </c>
      <c r="BM88" s="99"/>
      <c r="BN88" s="94">
        <v>1231</v>
      </c>
      <c r="BO88" s="99"/>
      <c r="BP88" s="94">
        <v>1058</v>
      </c>
      <c r="BQ88" s="99"/>
      <c r="BR88" s="94">
        <v>1071</v>
      </c>
      <c r="BS88" s="99"/>
      <c r="BT88" s="94">
        <v>1079</v>
      </c>
      <c r="BU88" s="99"/>
      <c r="BV88" s="94">
        <v>1055</v>
      </c>
      <c r="BW88" s="130"/>
      <c r="BX88" s="94">
        <v>1124</v>
      </c>
      <c r="BY88" s="205"/>
      <c r="BZ88" s="130">
        <v>1083</v>
      </c>
      <c r="CA88" s="130"/>
      <c r="CB88" s="94">
        <v>1105</v>
      </c>
      <c r="CC88" s="188"/>
      <c r="CD88" s="138">
        <v>13692</v>
      </c>
      <c r="CE88" s="139"/>
      <c r="CF88" s="130">
        <v>1238</v>
      </c>
      <c r="CG88" s="130"/>
      <c r="CH88" s="94">
        <v>1181</v>
      </c>
      <c r="CI88" s="130"/>
      <c r="CJ88" s="94">
        <v>1277</v>
      </c>
      <c r="CK88" s="130"/>
      <c r="CL88" s="94">
        <v>1203</v>
      </c>
      <c r="CM88" s="130"/>
      <c r="CN88" s="94">
        <v>1167</v>
      </c>
      <c r="CO88" s="130"/>
      <c r="CP88" s="94">
        <v>1057</v>
      </c>
      <c r="CQ88" s="130"/>
      <c r="CR88" s="94">
        <v>1066</v>
      </c>
      <c r="CS88" s="130"/>
      <c r="CT88" s="94">
        <v>1186</v>
      </c>
      <c r="CU88" s="130"/>
      <c r="CV88" s="94">
        <v>1098</v>
      </c>
      <c r="CW88" s="205"/>
      <c r="CX88" s="130">
        <v>1234</v>
      </c>
      <c r="CY88" s="130"/>
      <c r="CZ88" s="94">
        <v>1274</v>
      </c>
      <c r="DA88" s="130"/>
      <c r="DB88" s="94">
        <v>1300</v>
      </c>
      <c r="DC88" s="188"/>
      <c r="DD88" s="138">
        <v>14281</v>
      </c>
      <c r="DE88" s="139"/>
      <c r="DF88" s="142">
        <v>1283</v>
      </c>
      <c r="DG88" s="99"/>
      <c r="DH88" s="94">
        <v>1227</v>
      </c>
      <c r="DI88" s="129"/>
      <c r="DJ88" s="94">
        <v>1210</v>
      </c>
      <c r="DK88" s="99"/>
      <c r="DL88" s="94">
        <v>1022</v>
      </c>
      <c r="DM88" s="99"/>
      <c r="DN88" s="94">
        <v>937</v>
      </c>
      <c r="DO88" s="99"/>
      <c r="DP88" s="94">
        <v>890</v>
      </c>
      <c r="DQ88" s="99"/>
      <c r="DR88" s="94">
        <v>963</v>
      </c>
      <c r="DS88" s="99"/>
      <c r="DT88" s="94">
        <v>1036</v>
      </c>
      <c r="DU88" s="99"/>
      <c r="DV88" s="94">
        <v>993</v>
      </c>
      <c r="DW88" s="99"/>
      <c r="DX88" s="94">
        <v>1143</v>
      </c>
      <c r="DY88" s="129"/>
      <c r="DZ88" s="94">
        <v>1104</v>
      </c>
      <c r="EA88" s="99"/>
      <c r="EB88" s="94">
        <v>1175</v>
      </c>
      <c r="EC88" s="95"/>
      <c r="ED88" s="138">
        <f>DF88+DH88+DJ88+DL88+DN88+DP88+DR88+DT88+DV88+DX88+DZ88+EB88</f>
        <v>12983</v>
      </c>
      <c r="EE88" s="139"/>
      <c r="EF88" s="94">
        <v>1160</v>
      </c>
      <c r="EG88" s="99"/>
      <c r="EH88" s="94">
        <v>1055</v>
      </c>
      <c r="EI88" s="129"/>
      <c r="EJ88" s="130">
        <v>1196</v>
      </c>
      <c r="EK88" s="99"/>
      <c r="EL88" s="94">
        <v>1134</v>
      </c>
      <c r="EM88" s="99"/>
      <c r="EN88" s="94">
        <v>1122</v>
      </c>
      <c r="EO88" s="99"/>
      <c r="EP88" s="94">
        <v>1047</v>
      </c>
      <c r="EQ88" s="99"/>
      <c r="ER88" s="94">
        <v>1101</v>
      </c>
      <c r="ES88" s="99"/>
      <c r="ET88" s="94">
        <v>1140</v>
      </c>
      <c r="EU88" s="95"/>
      <c r="EV88" s="138">
        <f>EF88+EH88+EJ88+EL88+EN88+EP88+ER88+ET88</f>
        <v>8955</v>
      </c>
      <c r="EW88" s="139"/>
    </row>
    <row r="89" spans="2:153" ht="15" customHeight="1" thickBot="1">
      <c r="B89" s="463" t="s">
        <v>6</v>
      </c>
      <c r="C89" s="464"/>
      <c r="D89" s="464"/>
      <c r="E89" s="465"/>
      <c r="F89" s="112">
        <v>2.3E-2</v>
      </c>
      <c r="G89" s="119"/>
      <c r="H89" s="96">
        <v>-3.3000000000000002E-2</v>
      </c>
      <c r="I89" s="131"/>
      <c r="J89" s="96">
        <v>-4.3999999999999997E-2</v>
      </c>
      <c r="K89" s="131"/>
      <c r="L89" s="96">
        <v>-9.7000000000000003E-2</v>
      </c>
      <c r="M89" s="119"/>
      <c r="N89" s="455">
        <v>-8.3000000000000004E-2</v>
      </c>
      <c r="O89" s="455"/>
      <c r="P89" s="96">
        <v>-0.13600000000000001</v>
      </c>
      <c r="Q89" s="131"/>
      <c r="R89" s="96">
        <v>-8.5000000000000006E-2</v>
      </c>
      <c r="S89" s="131"/>
      <c r="T89" s="96">
        <v>-0.11799999999999999</v>
      </c>
      <c r="U89" s="131"/>
      <c r="V89" s="96">
        <v>-2.4E-2</v>
      </c>
      <c r="W89" s="131"/>
      <c r="X89" s="96">
        <v>-8.5000000000000006E-2</v>
      </c>
      <c r="Y89" s="131"/>
      <c r="Z89" s="112">
        <v>-3.4000000000000002E-2</v>
      </c>
      <c r="AA89" s="119"/>
      <c r="AB89" s="96">
        <v>3.4000000000000002E-2</v>
      </c>
      <c r="AC89" s="97"/>
      <c r="AD89" s="461">
        <v>-5.7000000000000002E-2</v>
      </c>
      <c r="AE89" s="462"/>
      <c r="AF89" s="181">
        <v>3.9E-2</v>
      </c>
      <c r="AG89" s="131"/>
      <c r="AH89" s="112">
        <v>3.4000000000000002E-2</v>
      </c>
      <c r="AI89" s="119"/>
      <c r="AJ89" s="96">
        <v>4.5999999999999999E-2</v>
      </c>
      <c r="AK89" s="131"/>
      <c r="AL89" s="112">
        <v>0.106</v>
      </c>
      <c r="AM89" s="119"/>
      <c r="AN89" s="96">
        <v>4.7E-2</v>
      </c>
      <c r="AO89" s="131"/>
      <c r="AP89" s="112">
        <v>6.5000000000000002E-2</v>
      </c>
      <c r="AQ89" s="119"/>
      <c r="AR89" s="96">
        <v>8.1000000000000003E-2</v>
      </c>
      <c r="AS89" s="119"/>
      <c r="AT89" s="96">
        <v>7.2999999999999995E-2</v>
      </c>
      <c r="AU89" s="119"/>
      <c r="AV89" s="96">
        <v>8.9999999999999993E-3</v>
      </c>
      <c r="AW89" s="119"/>
      <c r="AX89" s="96">
        <v>9.1999999999999998E-2</v>
      </c>
      <c r="AY89" s="119"/>
      <c r="AZ89" s="96">
        <v>3.4000000000000002E-2</v>
      </c>
      <c r="BA89" s="119"/>
      <c r="BB89" s="96">
        <v>-1.4E-2</v>
      </c>
      <c r="BC89" s="97"/>
      <c r="BD89" s="140">
        <v>0.05</v>
      </c>
      <c r="BE89" s="141"/>
      <c r="BF89" s="181">
        <v>-1.7999999999999999E-2</v>
      </c>
      <c r="BG89" s="131"/>
      <c r="BH89" s="112">
        <v>-5.1999999999999998E-2</v>
      </c>
      <c r="BI89" s="119"/>
      <c r="BJ89" s="96">
        <v>2.7E-2</v>
      </c>
      <c r="BK89" s="119"/>
      <c r="BL89" s="96">
        <v>-0.02</v>
      </c>
      <c r="BM89" s="119"/>
      <c r="BN89" s="96">
        <v>9.6000000000000002E-2</v>
      </c>
      <c r="BO89" s="119"/>
      <c r="BP89" s="96">
        <v>7.3999999999999996E-2</v>
      </c>
      <c r="BQ89" s="119"/>
      <c r="BR89" s="96">
        <v>-2.1999999999999999E-2</v>
      </c>
      <c r="BS89" s="119"/>
      <c r="BT89" s="96">
        <v>2.371916508538896E-2</v>
      </c>
      <c r="BU89" s="119"/>
      <c r="BV89" s="96">
        <v>2.0309477756286221E-2</v>
      </c>
      <c r="BW89" s="112"/>
      <c r="BX89" s="96">
        <v>-2.2608695652173938E-2</v>
      </c>
      <c r="BY89" s="151"/>
      <c r="BZ89" s="112">
        <v>-2.8699551569506765E-2</v>
      </c>
      <c r="CA89" s="112"/>
      <c r="CB89" s="96">
        <v>-3.9130434782608692E-2</v>
      </c>
      <c r="CC89" s="115"/>
      <c r="CD89" s="140">
        <v>1.9025318308210082E-3</v>
      </c>
      <c r="CE89" s="141"/>
      <c r="CF89" s="112">
        <v>8.0840743734844622E-4</v>
      </c>
      <c r="CG89" s="112"/>
      <c r="CH89" s="96">
        <v>5.5406613047363829E-2</v>
      </c>
      <c r="CI89" s="112"/>
      <c r="CJ89" s="96">
        <v>-4.0570999248685236E-2</v>
      </c>
      <c r="CK89" s="112"/>
      <c r="CL89" s="96">
        <v>3.3361134278564464E-3</v>
      </c>
      <c r="CM89" s="112"/>
      <c r="CN89" s="96">
        <v>-8.3374203040705863E-3</v>
      </c>
      <c r="CO89" s="112"/>
      <c r="CP89" s="96">
        <v>-9.4517958412099201E-4</v>
      </c>
      <c r="CQ89" s="112"/>
      <c r="CR89" s="96">
        <v>-4.6685340802987696E-3</v>
      </c>
      <c r="CS89" s="112"/>
      <c r="CT89" s="96">
        <v>9.9165894346617156E-2</v>
      </c>
      <c r="CU89" s="112"/>
      <c r="CV89" s="96">
        <v>4.0758293838862647E-2</v>
      </c>
      <c r="CW89" s="151"/>
      <c r="CX89" s="112">
        <v>9.7864768683274095E-2</v>
      </c>
      <c r="CY89" s="112"/>
      <c r="CZ89" s="96">
        <v>0.17636195752539252</v>
      </c>
      <c r="DA89" s="112"/>
      <c r="DB89" s="96">
        <v>0.17647058823529416</v>
      </c>
      <c r="DC89" s="115"/>
      <c r="DD89" s="140">
        <v>4.3017820625182557E-2</v>
      </c>
      <c r="DE89" s="141"/>
      <c r="DF89" s="181">
        <v>3.634894991922466E-2</v>
      </c>
      <c r="DG89" s="119"/>
      <c r="DH89" s="96">
        <f>DH88/CH88-1</f>
        <v>3.8950042337002611E-2</v>
      </c>
      <c r="DI89" s="131"/>
      <c r="DJ89" s="96">
        <f>DJ88/CJ88-1</f>
        <v>-5.2466718872357099E-2</v>
      </c>
      <c r="DK89" s="119"/>
      <c r="DL89" s="96">
        <v>-0.15045719035743976</v>
      </c>
      <c r="DM89" s="119"/>
      <c r="DN89" s="96">
        <f>DN88/CN88-1</f>
        <v>-0.19708654670094261</v>
      </c>
      <c r="DO89" s="119"/>
      <c r="DP89" s="96">
        <f>DP88/CP88-1</f>
        <v>-0.15799432355723741</v>
      </c>
      <c r="DQ89" s="119"/>
      <c r="DR89" s="96">
        <f>DR88/CR88-1</f>
        <v>-9.6622889305816084E-2</v>
      </c>
      <c r="DS89" s="119"/>
      <c r="DT89" s="96">
        <f>DT88/CT88-1</f>
        <v>-0.12647554806070826</v>
      </c>
      <c r="DU89" s="119"/>
      <c r="DV89" s="96">
        <f>DV88/CV88-1</f>
        <v>-9.5628415300546443E-2</v>
      </c>
      <c r="DW89" s="119"/>
      <c r="DX89" s="96">
        <f>DX88/CX88-1</f>
        <v>-7.3743922204213885E-2</v>
      </c>
      <c r="DY89" s="131"/>
      <c r="DZ89" s="96">
        <f>DZ88/CZ88-1</f>
        <v>-0.13343799058084771</v>
      </c>
      <c r="EA89" s="119"/>
      <c r="EB89" s="96">
        <f>EB88/DB88-1</f>
        <v>-9.6153846153846145E-2</v>
      </c>
      <c r="EC89" s="97"/>
      <c r="ED89" s="140">
        <f>(ED88/(CF88+CH88+CJ88+CL88+CN88+CP88+CR88+CT88+CV88+CX88+CZ88+DB88)-1)</f>
        <v>-9.0889993697920279E-2</v>
      </c>
      <c r="EE89" s="141"/>
      <c r="EF89" s="96">
        <f>EF88/DF88-1</f>
        <v>-9.5869056897895599E-2</v>
      </c>
      <c r="EG89" s="119"/>
      <c r="EH89" s="96">
        <f t="shared" ref="EH89" si="144">EH88/DH88-1</f>
        <v>-0.14017929910350446</v>
      </c>
      <c r="EI89" s="131"/>
      <c r="EJ89" s="112">
        <f t="shared" ref="EJ89" si="145">EJ88/DJ88-1</f>
        <v>-1.1570247933884281E-2</v>
      </c>
      <c r="EK89" s="119"/>
      <c r="EL89" s="96">
        <f t="shared" ref="EL89" si="146">EL88/DL88-1</f>
        <v>0.1095890410958904</v>
      </c>
      <c r="EM89" s="119"/>
      <c r="EN89" s="96">
        <f t="shared" ref="EN89" si="147">EN88/DN88-1</f>
        <v>0.19743863393810024</v>
      </c>
      <c r="EO89" s="119"/>
      <c r="EP89" s="96">
        <f t="shared" ref="EP89" si="148">EP88/DP88-1</f>
        <v>0.17640449438202244</v>
      </c>
      <c r="EQ89" s="119"/>
      <c r="ER89" s="96">
        <f t="shared" ref="ER89" si="149">ER88/DR88-1</f>
        <v>0.14330218068535827</v>
      </c>
      <c r="ES89" s="119"/>
      <c r="ET89" s="96">
        <f t="shared" ref="ET89" si="150">ET88/DT88-1</f>
        <v>0.10038610038610041</v>
      </c>
      <c r="EU89" s="97"/>
      <c r="EV89" s="69">
        <f>EV88/(DF88+DH88+DJ88+DL88+DN88+DP88+DR88+DT88)-1</f>
        <v>4.5168067226890818E-2</v>
      </c>
      <c r="EW89" s="70"/>
    </row>
    <row r="90" spans="2:153" ht="15" customHeight="1" thickTop="1">
      <c r="B90" s="389" t="s">
        <v>31</v>
      </c>
      <c r="C90" s="390"/>
      <c r="D90" s="390"/>
      <c r="E90" s="391"/>
      <c r="F90" s="130">
        <v>17188</v>
      </c>
      <c r="G90" s="129"/>
      <c r="H90" s="94">
        <v>17509</v>
      </c>
      <c r="I90" s="129"/>
      <c r="J90" s="130">
        <v>17359</v>
      </c>
      <c r="K90" s="129"/>
      <c r="L90" s="94">
        <v>15401</v>
      </c>
      <c r="M90" s="129"/>
      <c r="N90" s="94">
        <v>15414</v>
      </c>
      <c r="O90" s="129"/>
      <c r="P90" s="94">
        <v>14571</v>
      </c>
      <c r="Q90" s="129"/>
      <c r="R90" s="94">
        <v>17215</v>
      </c>
      <c r="S90" s="129"/>
      <c r="T90" s="94">
        <v>17456</v>
      </c>
      <c r="U90" s="129"/>
      <c r="V90" s="94">
        <v>18663</v>
      </c>
      <c r="W90" s="129"/>
      <c r="X90" s="94">
        <v>19312</v>
      </c>
      <c r="Y90" s="129"/>
      <c r="Z90" s="130">
        <v>19333</v>
      </c>
      <c r="AA90" s="99"/>
      <c r="AB90" s="94">
        <v>20486</v>
      </c>
      <c r="AC90" s="95"/>
      <c r="AD90" s="449">
        <v>209908</v>
      </c>
      <c r="AE90" s="450"/>
      <c r="AF90" s="142">
        <v>22313</v>
      </c>
      <c r="AG90" s="129"/>
      <c r="AH90" s="130">
        <v>20385</v>
      </c>
      <c r="AI90" s="99"/>
      <c r="AJ90" s="94">
        <v>21198</v>
      </c>
      <c r="AK90" s="129"/>
      <c r="AL90" s="130">
        <v>19879</v>
      </c>
      <c r="AM90" s="99"/>
      <c r="AN90" s="94">
        <v>20532</v>
      </c>
      <c r="AO90" s="129"/>
      <c r="AP90" s="130">
        <v>18362.599999999999</v>
      </c>
      <c r="AQ90" s="99"/>
      <c r="AR90" s="94">
        <v>20751</v>
      </c>
      <c r="AS90" s="99"/>
      <c r="AT90" s="94">
        <v>20025</v>
      </c>
      <c r="AU90" s="99"/>
      <c r="AV90" s="94">
        <v>18432</v>
      </c>
      <c r="AW90" s="99"/>
      <c r="AX90" s="94">
        <v>21352.5</v>
      </c>
      <c r="AY90" s="99"/>
      <c r="AZ90" s="94">
        <v>19856</v>
      </c>
      <c r="BA90" s="99"/>
      <c r="BB90" s="94">
        <v>21599</v>
      </c>
      <c r="BC90" s="95"/>
      <c r="BD90" s="138">
        <v>244684</v>
      </c>
      <c r="BE90" s="139"/>
      <c r="BF90" s="142">
        <v>20239</v>
      </c>
      <c r="BG90" s="129"/>
      <c r="BH90" s="130">
        <v>19700</v>
      </c>
      <c r="BI90" s="99"/>
      <c r="BJ90" s="94">
        <v>21992</v>
      </c>
      <c r="BK90" s="99"/>
      <c r="BL90" s="94">
        <v>21570</v>
      </c>
      <c r="BM90" s="99"/>
      <c r="BN90" s="94">
        <v>22569</v>
      </c>
      <c r="BO90" s="99"/>
      <c r="BP90" s="94">
        <v>19835</v>
      </c>
      <c r="BQ90" s="99"/>
      <c r="BR90" s="94">
        <v>22284</v>
      </c>
      <c r="BS90" s="99"/>
      <c r="BT90" s="94">
        <v>21940</v>
      </c>
      <c r="BU90" s="99"/>
      <c r="BV90" s="94">
        <v>22212</v>
      </c>
      <c r="BW90" s="130"/>
      <c r="BX90" s="94">
        <v>21564</v>
      </c>
      <c r="BY90" s="205"/>
      <c r="BZ90" s="130">
        <v>20949</v>
      </c>
      <c r="CA90" s="130"/>
      <c r="CB90" s="94">
        <v>21214</v>
      </c>
      <c r="CC90" s="188"/>
      <c r="CD90" s="138">
        <v>256068</v>
      </c>
      <c r="CE90" s="139"/>
      <c r="CF90" s="130">
        <v>21279</v>
      </c>
      <c r="CG90" s="130"/>
      <c r="CH90" s="94">
        <v>19829</v>
      </c>
      <c r="CI90" s="130"/>
      <c r="CJ90" s="94">
        <v>20680</v>
      </c>
      <c r="CK90" s="130"/>
      <c r="CL90" s="94">
        <v>20835</v>
      </c>
      <c r="CM90" s="130"/>
      <c r="CN90" s="94">
        <v>21334</v>
      </c>
      <c r="CO90" s="130"/>
      <c r="CP90" s="94">
        <v>20477</v>
      </c>
      <c r="CQ90" s="130"/>
      <c r="CR90" s="94">
        <v>21755</v>
      </c>
      <c r="CS90" s="130"/>
      <c r="CT90" s="94">
        <v>22492</v>
      </c>
      <c r="CU90" s="130"/>
      <c r="CV90" s="94">
        <v>19984</v>
      </c>
      <c r="CW90" s="205"/>
      <c r="CX90" s="130">
        <v>22943</v>
      </c>
      <c r="CY90" s="130"/>
      <c r="CZ90" s="94">
        <v>23194</v>
      </c>
      <c r="DA90" s="130"/>
      <c r="DB90" s="94">
        <v>23195</v>
      </c>
      <c r="DC90" s="188"/>
      <c r="DD90" s="138">
        <f>SUM(CF90:DC90)</f>
        <v>257997</v>
      </c>
      <c r="DE90" s="139"/>
      <c r="DF90" s="142">
        <v>22527</v>
      </c>
      <c r="DG90" s="99"/>
      <c r="DH90" s="94">
        <v>21615</v>
      </c>
      <c r="DI90" s="129"/>
      <c r="DJ90" s="94">
        <v>23112</v>
      </c>
      <c r="DK90" s="99"/>
      <c r="DL90" s="94">
        <v>22782</v>
      </c>
      <c r="DM90" s="99"/>
      <c r="DN90" s="94">
        <v>19977</v>
      </c>
      <c r="DO90" s="99"/>
      <c r="DP90" s="94">
        <v>17467</v>
      </c>
      <c r="DQ90" s="99"/>
      <c r="DR90" s="94">
        <v>20070</v>
      </c>
      <c r="DS90" s="99"/>
      <c r="DT90" s="94">
        <v>20061</v>
      </c>
      <c r="DU90" s="99"/>
      <c r="DV90" s="94">
        <v>18831</v>
      </c>
      <c r="DW90" s="99"/>
      <c r="DX90" s="94">
        <v>23933</v>
      </c>
      <c r="DY90" s="129"/>
      <c r="DZ90" s="94">
        <v>23997</v>
      </c>
      <c r="EA90" s="99"/>
      <c r="EB90" s="94">
        <v>26011</v>
      </c>
      <c r="EC90" s="95"/>
      <c r="ED90" s="138">
        <f>DF90+DH90+DJ90+DL90+DN90+DP90+DR90+DT90+DV90+DX90+DZ90+EB90</f>
        <v>260383</v>
      </c>
      <c r="EE90" s="139"/>
      <c r="EF90" s="94">
        <v>24726.2</v>
      </c>
      <c r="EG90" s="99"/>
      <c r="EH90" s="94">
        <v>22203.9</v>
      </c>
      <c r="EI90" s="129"/>
      <c r="EJ90" s="130">
        <v>23928.5</v>
      </c>
      <c r="EK90" s="99"/>
      <c r="EL90" s="94">
        <v>25739.4</v>
      </c>
      <c r="EM90" s="99"/>
      <c r="EN90" s="94">
        <v>24183.599999999999</v>
      </c>
      <c r="EO90" s="99"/>
      <c r="EP90" s="94">
        <v>24737</v>
      </c>
      <c r="EQ90" s="99"/>
      <c r="ER90" s="94">
        <v>24122</v>
      </c>
      <c r="ES90" s="99"/>
      <c r="ET90" s="94">
        <v>24085</v>
      </c>
      <c r="EU90" s="95"/>
      <c r="EV90" s="138">
        <f>EF90+EH90+EJ90+EL90+EN90+EP90+ER90+ET90</f>
        <v>193725.6</v>
      </c>
      <c r="EW90" s="139"/>
    </row>
    <row r="91" spans="2:153" ht="15" customHeight="1" thickBot="1">
      <c r="B91" s="383" t="s">
        <v>6</v>
      </c>
      <c r="C91" s="384"/>
      <c r="D91" s="384"/>
      <c r="E91" s="385"/>
      <c r="F91" s="118">
        <v>-0.106</v>
      </c>
      <c r="G91" s="76"/>
      <c r="H91" s="75">
        <v>-6.2E-2</v>
      </c>
      <c r="I91" s="76"/>
      <c r="J91" s="118">
        <v>-0.127</v>
      </c>
      <c r="K91" s="76"/>
      <c r="L91" s="75">
        <v>-0.20100000000000001</v>
      </c>
      <c r="M91" s="76"/>
      <c r="N91" s="75">
        <v>-0.22800000000000001</v>
      </c>
      <c r="O91" s="76"/>
      <c r="P91" s="75">
        <v>-5.5E-2</v>
      </c>
      <c r="Q91" s="76"/>
      <c r="R91" s="75">
        <v>-2.1999999999999999E-2</v>
      </c>
      <c r="S91" s="76"/>
      <c r="T91" s="75">
        <v>-1.9E-2</v>
      </c>
      <c r="U91" s="76"/>
      <c r="V91" s="75">
        <v>0.221</v>
      </c>
      <c r="W91" s="76"/>
      <c r="X91" s="75">
        <v>6.5000000000000002E-2</v>
      </c>
      <c r="Y91" s="76"/>
      <c r="Z91" s="118">
        <v>1E-3</v>
      </c>
      <c r="AA91" s="118"/>
      <c r="AB91" s="75">
        <v>0.24299999999999999</v>
      </c>
      <c r="AC91" s="90"/>
      <c r="AD91" s="274">
        <v>-3.3000000000000002E-2</v>
      </c>
      <c r="AE91" s="275"/>
      <c r="AF91" s="143">
        <v>0.29799999999999999</v>
      </c>
      <c r="AG91" s="76"/>
      <c r="AH91" s="118">
        <v>0.16400000000000001</v>
      </c>
      <c r="AI91" s="118"/>
      <c r="AJ91" s="75">
        <v>0.221</v>
      </c>
      <c r="AK91" s="76"/>
      <c r="AL91" s="118">
        <v>0.29099999999999998</v>
      </c>
      <c r="AM91" s="118"/>
      <c r="AN91" s="75">
        <v>0.33200000000000002</v>
      </c>
      <c r="AO91" s="76"/>
      <c r="AP91" s="118">
        <v>0.26</v>
      </c>
      <c r="AQ91" s="118"/>
      <c r="AR91" s="75">
        <v>0.20499999999999999</v>
      </c>
      <c r="AS91" s="118"/>
      <c r="AT91" s="75">
        <v>0.14699999999999999</v>
      </c>
      <c r="AU91" s="118"/>
      <c r="AV91" s="75">
        <v>-1.2E-2</v>
      </c>
      <c r="AW91" s="118"/>
      <c r="AX91" s="75">
        <v>0.106</v>
      </c>
      <c r="AY91" s="118"/>
      <c r="AZ91" s="75">
        <v>2.7E-2</v>
      </c>
      <c r="BA91" s="118"/>
      <c r="BB91" s="75">
        <v>5.3999999999999999E-2</v>
      </c>
      <c r="BC91" s="90"/>
      <c r="BD91" s="148">
        <v>0.16600000000000001</v>
      </c>
      <c r="BE91" s="149"/>
      <c r="BF91" s="143">
        <v>-9.2999999999999999E-2</v>
      </c>
      <c r="BG91" s="76"/>
      <c r="BH91" s="118">
        <v>-3.4000000000000002E-2</v>
      </c>
      <c r="BI91" s="118"/>
      <c r="BJ91" s="75">
        <v>3.6999999999999998E-2</v>
      </c>
      <c r="BK91" s="118"/>
      <c r="BL91" s="75">
        <v>8.5000000000000006E-2</v>
      </c>
      <c r="BM91" s="118"/>
      <c r="BN91" s="75">
        <v>9.9000000000000005E-2</v>
      </c>
      <c r="BO91" s="118"/>
      <c r="BP91" s="75">
        <v>0.08</v>
      </c>
      <c r="BQ91" s="118"/>
      <c r="BR91" s="75">
        <v>7.3999999999999996E-2</v>
      </c>
      <c r="BS91" s="118"/>
      <c r="BT91" s="75">
        <v>9.6000000000000002E-2</v>
      </c>
      <c r="BU91" s="118"/>
      <c r="BV91" s="75">
        <v>0.20509120107640055</v>
      </c>
      <c r="BW91" s="118"/>
      <c r="BX91" s="75">
        <v>1.2774751080217861E-2</v>
      </c>
      <c r="BY91" s="76"/>
      <c r="BZ91" s="118">
        <v>5.6642792292948663E-2</v>
      </c>
      <c r="CA91" s="118"/>
      <c r="CB91" s="75">
        <v>-1.7816577639414244E-2</v>
      </c>
      <c r="CC91" s="90"/>
      <c r="CD91" s="148">
        <v>4.6913741684013965E-2</v>
      </c>
      <c r="CE91" s="149"/>
      <c r="CF91" s="118">
        <v>5.1385938040416912E-2</v>
      </c>
      <c r="CG91" s="118"/>
      <c r="CH91" s="75">
        <v>6.5482233502538456E-3</v>
      </c>
      <c r="CI91" s="118"/>
      <c r="CJ91" s="75">
        <v>-0.06</v>
      </c>
      <c r="CK91" s="118"/>
      <c r="CL91" s="75">
        <v>-3.4075104311543813E-2</v>
      </c>
      <c r="CM91" s="118"/>
      <c r="CN91" s="75">
        <v>-1.9920807014235931E-2</v>
      </c>
      <c r="CO91" s="118"/>
      <c r="CP91" s="75">
        <v>3.23670279808419E-2</v>
      </c>
      <c r="CQ91" s="118"/>
      <c r="CR91" s="75">
        <v>-2.3739005564530569E-2</v>
      </c>
      <c r="CS91" s="118"/>
      <c r="CT91" s="75">
        <v>2.5159525979945307E-2</v>
      </c>
      <c r="CU91" s="118"/>
      <c r="CV91" s="75">
        <v>-0.1003061408247794</v>
      </c>
      <c r="CW91" s="76"/>
      <c r="CX91" s="118">
        <v>6.0285661287330816E-2</v>
      </c>
      <c r="CY91" s="118"/>
      <c r="CZ91" s="75">
        <v>0.1037758365554442</v>
      </c>
      <c r="DA91" s="118"/>
      <c r="DB91" s="75">
        <v>9.036485339869893E-2</v>
      </c>
      <c r="DC91" s="90"/>
      <c r="DD91" s="148">
        <v>6.6974397425683119E-3</v>
      </c>
      <c r="DE91" s="149"/>
      <c r="DF91" s="143">
        <f>DF90/CF90-1</f>
        <v>5.8649372620893869E-2</v>
      </c>
      <c r="DG91" s="118"/>
      <c r="DH91" s="75">
        <f>DH90/CH90-1</f>
        <v>9.007009934943766E-2</v>
      </c>
      <c r="DI91" s="76"/>
      <c r="DJ91" s="75">
        <f>DJ90/CJ90-1</f>
        <v>0.11760154738878148</v>
      </c>
      <c r="DK91" s="118"/>
      <c r="DL91" s="75">
        <v>9.3448524118070475E-2</v>
      </c>
      <c r="DM91" s="118"/>
      <c r="DN91" s="75">
        <f>DN90/CN90-1</f>
        <v>-6.360738726914783E-2</v>
      </c>
      <c r="DO91" s="100"/>
      <c r="DP91" s="75">
        <f>DP90/CP90-1</f>
        <v>-0.14699418860184599</v>
      </c>
      <c r="DQ91" s="100"/>
      <c r="DR91" s="75">
        <f>DR90/CR90-1</f>
        <v>-7.7453458974948264E-2</v>
      </c>
      <c r="DS91" s="100"/>
      <c r="DT91" s="75">
        <f>DT90/CT90-1</f>
        <v>-0.1080828739107238</v>
      </c>
      <c r="DU91" s="100"/>
      <c r="DV91" s="75">
        <f>DV90/CV90-1</f>
        <v>-5.7696156925540421E-2</v>
      </c>
      <c r="DW91" s="100"/>
      <c r="DX91" s="75">
        <f>DX90/CX90-1</f>
        <v>4.3150416248964873E-2</v>
      </c>
      <c r="DY91" s="92"/>
      <c r="DZ91" s="75">
        <f>DZ90/CZ90-1</f>
        <v>3.4621022678278823E-2</v>
      </c>
      <c r="EA91" s="100"/>
      <c r="EB91" s="75">
        <f>EB90/DB90-1</f>
        <v>0.12140547531795653</v>
      </c>
      <c r="EC91" s="98"/>
      <c r="ED91" s="148">
        <f>(ED90/(CF90+CH90+CJ90+CL90+CN90+CP90+CR90+CT90+CV90+CX90+CZ90+DB90))-1</f>
        <v>9.2481695523591867E-3</v>
      </c>
      <c r="EE91" s="149"/>
      <c r="EF91" s="75">
        <f>EF90/DF90-1</f>
        <v>9.7625072135659519E-2</v>
      </c>
      <c r="EG91" s="100"/>
      <c r="EH91" s="75">
        <f t="shared" ref="EH91" si="151">EH90/DH90-1</f>
        <v>2.7244968771686473E-2</v>
      </c>
      <c r="EI91" s="92"/>
      <c r="EJ91" s="118">
        <f t="shared" ref="EJ91" si="152">EJ90/DJ90-1</f>
        <v>3.5327968155070888E-2</v>
      </c>
      <c r="EK91" s="100"/>
      <c r="EL91" s="75">
        <f t="shared" ref="EL91" si="153">EL90/DL90-1</f>
        <v>0.1298130102712669</v>
      </c>
      <c r="EM91" s="100"/>
      <c r="EN91" s="75">
        <f t="shared" ref="EN91" si="154">EN90/DN90-1</f>
        <v>0.21057215798167883</v>
      </c>
      <c r="EO91" s="100"/>
      <c r="EP91" s="75">
        <f t="shared" ref="EP91" si="155">EP90/DP90-1</f>
        <v>0.4162134310413923</v>
      </c>
      <c r="EQ91" s="100"/>
      <c r="ER91" s="75">
        <f t="shared" ref="ER91" si="156">ER90/DR90-1</f>
        <v>0.20189337319382172</v>
      </c>
      <c r="ES91" s="100"/>
      <c r="ET91" s="75">
        <f t="shared" ref="ET91" si="157">ET90/DT90-1</f>
        <v>0.20058820597178606</v>
      </c>
      <c r="EU91" s="98"/>
      <c r="EV91" s="69">
        <f>EV90/(DF90+DH90+DJ90+DL90+DN90+DP90+DR90+DT90)-1</f>
        <v>0.15580480994684121</v>
      </c>
      <c r="EW91" s="70"/>
    </row>
    <row r="92" spans="2:153" ht="15" customHeight="1">
      <c r="B92" s="382" t="s">
        <v>3</v>
      </c>
      <c r="C92" s="382"/>
      <c r="D92" s="10" t="s">
        <v>41</v>
      </c>
      <c r="AU92" s="24"/>
    </row>
    <row r="93" spans="2:153" ht="15" customHeight="1">
      <c r="B93" s="382" t="s">
        <v>4</v>
      </c>
      <c r="C93" s="382"/>
      <c r="D93" s="2" t="s">
        <v>43</v>
      </c>
      <c r="AG93" s="24"/>
      <c r="AI93" s="5"/>
    </row>
    <row r="94" spans="2:153" ht="15" customHeight="1">
      <c r="B94" s="48"/>
      <c r="C94" s="48"/>
      <c r="D94" s="2"/>
      <c r="AG94" s="24"/>
      <c r="AI94" s="5"/>
      <c r="AX94" s="24"/>
    </row>
    <row r="95" spans="2:153" ht="15" customHeight="1">
      <c r="B95" s="48"/>
      <c r="C95" s="48"/>
      <c r="D95" s="2"/>
      <c r="AG95" s="24"/>
      <c r="AI95" s="5"/>
      <c r="AX95" s="24"/>
    </row>
    <row r="96" spans="2:153" ht="15" customHeight="1">
      <c r="B96" s="4" t="s">
        <v>70</v>
      </c>
      <c r="AS96" s="16"/>
    </row>
    <row r="97" spans="2:151" ht="15" customHeight="1" thickBot="1">
      <c r="B97" s="4"/>
      <c r="AU97" s="32"/>
      <c r="BM97" s="16"/>
      <c r="EU97" s="16" t="s">
        <v>72</v>
      </c>
    </row>
    <row r="98" spans="2:151" ht="15" customHeight="1" thickBot="1">
      <c r="B98" s="395"/>
      <c r="C98" s="396"/>
      <c r="D98" s="396"/>
      <c r="E98" s="397"/>
      <c r="F98" s="86">
        <v>42385</v>
      </c>
      <c r="G98" s="78"/>
      <c r="H98" s="86">
        <v>42417</v>
      </c>
      <c r="I98" s="78"/>
      <c r="J98" s="86">
        <v>42460</v>
      </c>
      <c r="K98" s="78"/>
      <c r="L98" s="86">
        <v>42461</v>
      </c>
      <c r="M98" s="78"/>
      <c r="N98" s="86">
        <v>42492</v>
      </c>
      <c r="O98" s="78"/>
      <c r="P98" s="86">
        <v>42524</v>
      </c>
      <c r="Q98" s="78"/>
      <c r="R98" s="86">
        <v>42555</v>
      </c>
      <c r="S98" s="78"/>
      <c r="T98" s="86">
        <v>42587</v>
      </c>
      <c r="U98" s="78"/>
      <c r="V98" s="86">
        <v>42619</v>
      </c>
      <c r="W98" s="78"/>
      <c r="X98" s="77">
        <v>42649</v>
      </c>
      <c r="Y98" s="86"/>
      <c r="Z98" s="77">
        <v>42680</v>
      </c>
      <c r="AA98" s="78"/>
      <c r="AB98" s="77">
        <v>42710</v>
      </c>
      <c r="AC98" s="93"/>
      <c r="AD98" s="63" t="s">
        <v>74</v>
      </c>
      <c r="AE98" s="152"/>
      <c r="AF98" s="85">
        <v>42741</v>
      </c>
      <c r="AG98" s="78"/>
      <c r="AH98" s="77">
        <v>42773</v>
      </c>
      <c r="AI98" s="78"/>
      <c r="AJ98" s="77">
        <v>42797</v>
      </c>
      <c r="AK98" s="86"/>
      <c r="AL98" s="77">
        <v>42829</v>
      </c>
      <c r="AM98" s="86"/>
      <c r="AN98" s="77">
        <v>42860</v>
      </c>
      <c r="AO98" s="78"/>
      <c r="AP98" s="77">
        <v>42892</v>
      </c>
      <c r="AQ98" s="78"/>
      <c r="AR98" s="86">
        <v>42923</v>
      </c>
      <c r="AS98" s="78"/>
      <c r="AT98" s="86">
        <v>42955</v>
      </c>
      <c r="AU98" s="78"/>
      <c r="AV98" s="86">
        <v>42987</v>
      </c>
      <c r="AW98" s="78"/>
      <c r="AX98" s="86">
        <v>43018</v>
      </c>
      <c r="AY98" s="78"/>
      <c r="AZ98" s="86">
        <v>43050</v>
      </c>
      <c r="BA98" s="78"/>
      <c r="BB98" s="77">
        <v>43081</v>
      </c>
      <c r="BC98" s="93"/>
      <c r="BD98" s="63" t="s">
        <v>79</v>
      </c>
      <c r="BE98" s="64"/>
      <c r="BF98" s="85">
        <v>43111</v>
      </c>
      <c r="BG98" s="86"/>
      <c r="BH98" s="77">
        <v>43143</v>
      </c>
      <c r="BI98" s="86"/>
      <c r="BJ98" s="77">
        <v>43172</v>
      </c>
      <c r="BK98" s="86"/>
      <c r="BL98" s="77">
        <v>43204</v>
      </c>
      <c r="BM98" s="86"/>
      <c r="BN98" s="77">
        <v>43235</v>
      </c>
      <c r="BO98" s="86"/>
      <c r="BP98" s="77">
        <v>43267</v>
      </c>
      <c r="BQ98" s="78"/>
      <c r="BR98" s="77">
        <v>43298</v>
      </c>
      <c r="BS98" s="86"/>
      <c r="BT98" s="77">
        <v>43330</v>
      </c>
      <c r="BU98" s="86"/>
      <c r="BV98" s="77">
        <v>43362</v>
      </c>
      <c r="BW98" s="78"/>
      <c r="BX98" s="86">
        <v>43393</v>
      </c>
      <c r="BY98" s="86"/>
      <c r="BZ98" s="77">
        <v>43405</v>
      </c>
      <c r="CA98" s="86"/>
      <c r="CB98" s="77">
        <v>43436</v>
      </c>
      <c r="CC98" s="93"/>
      <c r="CD98" s="63" t="s">
        <v>79</v>
      </c>
      <c r="CE98" s="64"/>
      <c r="CF98" s="77">
        <v>43466</v>
      </c>
      <c r="CG98" s="86"/>
      <c r="CH98" s="77">
        <v>43498</v>
      </c>
      <c r="CI98" s="78"/>
      <c r="CJ98" s="77">
        <v>43527</v>
      </c>
      <c r="CK98" s="86"/>
      <c r="CL98" s="77">
        <v>43559</v>
      </c>
      <c r="CM98" s="86"/>
      <c r="CN98" s="77">
        <v>43590</v>
      </c>
      <c r="CO98" s="86"/>
      <c r="CP98" s="77">
        <v>43622</v>
      </c>
      <c r="CQ98" s="86"/>
      <c r="CR98" s="77">
        <v>43652</v>
      </c>
      <c r="CS98" s="86"/>
      <c r="CT98" s="77">
        <v>43684</v>
      </c>
      <c r="CU98" s="86"/>
      <c r="CV98" s="77">
        <v>43716</v>
      </c>
      <c r="CW98" s="86"/>
      <c r="CX98" s="77">
        <v>43747</v>
      </c>
      <c r="CY98" s="86"/>
      <c r="CZ98" s="77">
        <v>43779</v>
      </c>
      <c r="DA98" s="86"/>
      <c r="DB98" s="77">
        <v>43810</v>
      </c>
      <c r="DC98" s="86"/>
      <c r="DD98" s="63" t="s">
        <v>79</v>
      </c>
      <c r="DE98" s="64"/>
      <c r="DF98" s="85">
        <v>43840</v>
      </c>
      <c r="DG98" s="86"/>
      <c r="DH98" s="77">
        <v>43872</v>
      </c>
      <c r="DI98" s="86"/>
      <c r="DJ98" s="77">
        <v>43902</v>
      </c>
      <c r="DK98" s="86"/>
      <c r="DL98" s="77">
        <v>43934</v>
      </c>
      <c r="DM98" s="86"/>
      <c r="DN98" s="77">
        <v>43965</v>
      </c>
      <c r="DO98" s="86"/>
      <c r="DP98" s="77">
        <v>43997</v>
      </c>
      <c r="DQ98" s="86"/>
      <c r="DR98" s="77">
        <v>44028</v>
      </c>
      <c r="DS98" s="86"/>
      <c r="DT98" s="77">
        <v>44060</v>
      </c>
      <c r="DU98" s="78"/>
      <c r="DV98" s="77">
        <v>44092</v>
      </c>
      <c r="DW98" s="78"/>
      <c r="DX98" s="86">
        <v>44124</v>
      </c>
      <c r="DY98" s="86"/>
      <c r="DZ98" s="77">
        <v>44156</v>
      </c>
      <c r="EA98" s="78"/>
      <c r="EB98" s="77">
        <v>44187</v>
      </c>
      <c r="EC98" s="93"/>
      <c r="ED98" s="63" t="s">
        <v>79</v>
      </c>
      <c r="EE98" s="64"/>
      <c r="EF98" s="85">
        <v>44206</v>
      </c>
      <c r="EG98" s="86"/>
      <c r="EH98" s="77">
        <v>44238</v>
      </c>
      <c r="EI98" s="86"/>
      <c r="EJ98" s="77">
        <v>44267</v>
      </c>
      <c r="EK98" s="86"/>
      <c r="EL98" s="77">
        <v>44299</v>
      </c>
      <c r="EM98" s="86"/>
      <c r="EN98" s="77">
        <v>44330</v>
      </c>
      <c r="EO98" s="86"/>
      <c r="EP98" s="77">
        <v>44362</v>
      </c>
      <c r="EQ98" s="86"/>
      <c r="ER98" s="77">
        <v>44378</v>
      </c>
      <c r="ES98" s="86"/>
      <c r="ET98" s="63" t="s">
        <v>79</v>
      </c>
      <c r="EU98" s="64"/>
    </row>
    <row r="99" spans="2:151" ht="15" customHeight="1" thickTop="1">
      <c r="B99" s="389" t="s">
        <v>14</v>
      </c>
      <c r="C99" s="390"/>
      <c r="D99" s="390"/>
      <c r="E99" s="391"/>
      <c r="F99" s="205">
        <v>207.68833742109285</v>
      </c>
      <c r="G99" s="359"/>
      <c r="H99" s="205">
        <v>207.21429841984641</v>
      </c>
      <c r="I99" s="359"/>
      <c r="J99" s="205">
        <v>197.86313843432112</v>
      </c>
      <c r="K99" s="359"/>
      <c r="L99" s="205">
        <v>161.99171838687633</v>
      </c>
      <c r="M99" s="359"/>
      <c r="N99" s="205">
        <v>144.78188058381249</v>
      </c>
      <c r="O99" s="359"/>
      <c r="P99" s="205">
        <v>148.19366519239279</v>
      </c>
      <c r="Q99" s="359"/>
      <c r="R99" s="205">
        <v>175.7249615616582</v>
      </c>
      <c r="S99" s="359"/>
      <c r="T99" s="176">
        <v>180.459</v>
      </c>
      <c r="U99" s="446"/>
      <c r="V99" s="176">
        <v>162.26</v>
      </c>
      <c r="W99" s="446"/>
      <c r="X99" s="176">
        <v>173.97200000000001</v>
      </c>
      <c r="Y99" s="446"/>
      <c r="Z99" s="176">
        <v>183.04</v>
      </c>
      <c r="AA99" s="446"/>
      <c r="AB99" s="176">
        <v>219.15299999999999</v>
      </c>
      <c r="AC99" s="446"/>
      <c r="AD99" s="179">
        <f>SUM(F99:AC99)</f>
        <v>2162.3420000000001</v>
      </c>
      <c r="AE99" s="154"/>
      <c r="AF99" s="87">
        <v>219.31782000000001</v>
      </c>
      <c r="AG99" s="91"/>
      <c r="AH99" s="91">
        <v>180.89717999999999</v>
      </c>
      <c r="AI99" s="91"/>
      <c r="AJ99" s="91">
        <v>191.23899999999995</v>
      </c>
      <c r="AK99" s="91"/>
      <c r="AL99" s="91">
        <v>188.17500000000001</v>
      </c>
      <c r="AM99" s="91"/>
      <c r="AN99" s="91">
        <v>161.92400000000004</v>
      </c>
      <c r="AO99" s="91"/>
      <c r="AP99" s="91">
        <v>163.947</v>
      </c>
      <c r="AQ99" s="91"/>
      <c r="AR99" s="91">
        <v>195.108</v>
      </c>
      <c r="AS99" s="88"/>
      <c r="AT99" s="91">
        <v>191.12200000000001</v>
      </c>
      <c r="AU99" s="88"/>
      <c r="AV99" s="91">
        <v>171.87899999999999</v>
      </c>
      <c r="AW99" s="88"/>
      <c r="AX99" s="91">
        <v>168.953</v>
      </c>
      <c r="AY99" s="88"/>
      <c r="AZ99" s="91">
        <v>169.28299999999999</v>
      </c>
      <c r="BA99" s="88"/>
      <c r="BB99" s="91">
        <v>219.88300000000001</v>
      </c>
      <c r="BC99" s="88"/>
      <c r="BD99" s="230">
        <f>SUM(AF99:BC99)</f>
        <v>2221.7279999999996</v>
      </c>
      <c r="BE99" s="231"/>
      <c r="BF99" s="87">
        <v>225.7</v>
      </c>
      <c r="BG99" s="88"/>
      <c r="BH99" s="88">
        <v>204.489</v>
      </c>
      <c r="BI99" s="474"/>
      <c r="BJ99" s="88">
        <v>216.57499999999999</v>
      </c>
      <c r="BK99" s="474"/>
      <c r="BL99" s="88">
        <v>181.494</v>
      </c>
      <c r="BM99" s="474"/>
      <c r="BN99" s="88">
        <v>161.90700000000001</v>
      </c>
      <c r="BO99" s="474"/>
      <c r="BP99" s="88">
        <v>167.85300000000001</v>
      </c>
      <c r="BQ99" s="478"/>
      <c r="BR99" s="88">
        <v>192.64599999999999</v>
      </c>
      <c r="BS99" s="474"/>
      <c r="BT99" s="88">
        <v>180.38800000000001</v>
      </c>
      <c r="BU99" s="474"/>
      <c r="BV99" s="88">
        <v>162.334</v>
      </c>
      <c r="BW99" s="478"/>
      <c r="BX99" s="474">
        <v>176.59800000000001</v>
      </c>
      <c r="BY99" s="474"/>
      <c r="BZ99" s="88">
        <v>181.32</v>
      </c>
      <c r="CA99" s="474"/>
      <c r="CB99" s="88">
        <v>221.87799999999999</v>
      </c>
      <c r="CC99" s="480"/>
      <c r="CD99" s="230">
        <f>SUM(BF99:CC99)</f>
        <v>2273.1820000000002</v>
      </c>
      <c r="CE99" s="231"/>
      <c r="CF99" s="91">
        <v>264.101</v>
      </c>
      <c r="CG99" s="88"/>
      <c r="CH99" s="91">
        <v>196.464</v>
      </c>
      <c r="CI99" s="91"/>
      <c r="CJ99" s="91">
        <v>186.113</v>
      </c>
      <c r="CK99" s="88"/>
      <c r="CL99" s="91">
        <v>176.30199999999999</v>
      </c>
      <c r="CM99" s="88"/>
      <c r="CN99" s="91">
        <v>151.38999999999999</v>
      </c>
      <c r="CO99" s="88"/>
      <c r="CP99" s="91">
        <v>164.62100000000001</v>
      </c>
      <c r="CQ99" s="88"/>
      <c r="CR99" s="91">
        <v>192.99199999999999</v>
      </c>
      <c r="CS99" s="88"/>
      <c r="CT99" s="91">
        <v>182.74299999999999</v>
      </c>
      <c r="CU99" s="88"/>
      <c r="CV99" s="91">
        <v>153.245</v>
      </c>
      <c r="CW99" s="88"/>
      <c r="CX99" s="91">
        <v>166.346</v>
      </c>
      <c r="CY99" s="88"/>
      <c r="CZ99" s="91">
        <v>162.642</v>
      </c>
      <c r="DA99" s="88"/>
      <c r="DB99" s="91">
        <v>220.876</v>
      </c>
      <c r="DC99" s="88"/>
      <c r="DD99" s="225">
        <f>SUM(CF99:DC99)</f>
        <v>2217.835</v>
      </c>
      <c r="DE99" s="226"/>
      <c r="DF99" s="87">
        <v>225.36699999999999</v>
      </c>
      <c r="DG99" s="88"/>
      <c r="DH99" s="501">
        <v>173.69900000000001</v>
      </c>
      <c r="DI99" s="502"/>
      <c r="DJ99" s="501">
        <v>76.914000000000001</v>
      </c>
      <c r="DK99" s="502"/>
      <c r="DL99" s="501">
        <v>0</v>
      </c>
      <c r="DM99" s="502"/>
      <c r="DN99" s="501">
        <v>0</v>
      </c>
      <c r="DO99" s="502"/>
      <c r="DP99" s="501">
        <v>0</v>
      </c>
      <c r="DQ99" s="502"/>
      <c r="DR99" s="501">
        <v>0</v>
      </c>
      <c r="DS99" s="502"/>
      <c r="DT99" s="501">
        <v>0</v>
      </c>
      <c r="DU99" s="504"/>
      <c r="DV99" s="501">
        <v>0</v>
      </c>
      <c r="DW99" s="504"/>
      <c r="DX99" s="502">
        <v>16.690999999999999</v>
      </c>
      <c r="DY99" s="502"/>
      <c r="DZ99" s="501">
        <v>30.794</v>
      </c>
      <c r="EA99" s="504"/>
      <c r="EB99" s="501">
        <v>36.409999999999997</v>
      </c>
      <c r="EC99" s="503"/>
      <c r="ED99" s="79">
        <f>DF99+DH99+DJ99+DL99+DN99+DP99+DR99+DT99+DV99++DX99+DZ99+EB99</f>
        <v>559.875</v>
      </c>
      <c r="EE99" s="80"/>
      <c r="EF99" s="87">
        <v>25.948</v>
      </c>
      <c r="EG99" s="88"/>
      <c r="EH99" s="501">
        <v>28.556999999999999</v>
      </c>
      <c r="EI99" s="502"/>
      <c r="EJ99" s="501">
        <v>43.223999999999997</v>
      </c>
      <c r="EK99" s="502"/>
      <c r="EL99" s="501">
        <v>30.257000000000001</v>
      </c>
      <c r="EM99" s="502"/>
      <c r="EN99" s="501">
        <v>35.841000000000001</v>
      </c>
      <c r="EO99" s="502"/>
      <c r="EP99" s="501">
        <v>59.098999999999997</v>
      </c>
      <c r="EQ99" s="502"/>
      <c r="ER99" s="501">
        <v>71.102000000000004</v>
      </c>
      <c r="ES99" s="502"/>
      <c r="ET99" s="79">
        <f>EF99+EH99+EJ99+EL99+EN99+EP99+ER99</f>
        <v>294.02800000000002</v>
      </c>
      <c r="EU99" s="80"/>
    </row>
    <row r="100" spans="2:151" ht="15" customHeight="1" thickBot="1">
      <c r="B100" s="383" t="s">
        <v>6</v>
      </c>
      <c r="C100" s="384"/>
      <c r="D100" s="384"/>
      <c r="E100" s="385"/>
      <c r="F100" s="458">
        <v>-0.05</v>
      </c>
      <c r="G100" s="459"/>
      <c r="H100" s="75">
        <v>9.7000000000000003E-2</v>
      </c>
      <c r="I100" s="76"/>
      <c r="J100" s="75">
        <v>-3.1E-2</v>
      </c>
      <c r="K100" s="76"/>
      <c r="L100" s="75">
        <v>-0.104</v>
      </c>
      <c r="M100" s="76"/>
      <c r="N100" s="75">
        <v>-0.14299999999999999</v>
      </c>
      <c r="O100" s="76"/>
      <c r="P100" s="75">
        <v>-0.14399999999999999</v>
      </c>
      <c r="Q100" s="76"/>
      <c r="R100" s="75">
        <v>-0.126</v>
      </c>
      <c r="S100" s="76"/>
      <c r="T100" s="75">
        <v>-3.7999999999999999E-2</v>
      </c>
      <c r="U100" s="76"/>
      <c r="V100" s="75">
        <v>-4.0000000000000001E-3</v>
      </c>
      <c r="W100" s="76"/>
      <c r="X100" s="75">
        <v>-2.1000000000000001E-2</v>
      </c>
      <c r="Y100" s="76"/>
      <c r="Z100" s="75">
        <v>-3.9E-2</v>
      </c>
      <c r="AA100" s="76"/>
      <c r="AB100" s="75">
        <v>-3.6999999999999998E-2</v>
      </c>
      <c r="AC100" s="90"/>
      <c r="AD100" s="76">
        <v>-5.1999999999999998E-2</v>
      </c>
      <c r="AE100" s="75"/>
      <c r="AF100" s="452">
        <v>5.5994875414348E-2</v>
      </c>
      <c r="AG100" s="83"/>
      <c r="AH100" s="83">
        <v>-0.12700435549348099</v>
      </c>
      <c r="AI100" s="83"/>
      <c r="AJ100" s="83">
        <v>-3.3478385548402656E-2</v>
      </c>
      <c r="AK100" s="83"/>
      <c r="AL100" s="83">
        <v>-4.1803610425672488E-4</v>
      </c>
      <c r="AM100" s="83"/>
      <c r="AN100" s="83">
        <v>0.11839961842645197</v>
      </c>
      <c r="AO100" s="83"/>
      <c r="AP100" s="83">
        <v>0.10630234961228213</v>
      </c>
      <c r="AQ100" s="83"/>
      <c r="AR100" s="83">
        <f>AR99/R99-1</f>
        <v>0.11030327317238142</v>
      </c>
      <c r="AS100" s="89"/>
      <c r="AT100" s="83">
        <v>5.8999999999999997E-2</v>
      </c>
      <c r="AU100" s="89"/>
      <c r="AV100" s="83">
        <v>5.8999999999999997E-2</v>
      </c>
      <c r="AW100" s="89"/>
      <c r="AX100" s="83">
        <f>AX99/X99-1</f>
        <v>-2.8849470029659985E-2</v>
      </c>
      <c r="AY100" s="89"/>
      <c r="AZ100" s="83">
        <f>AZ99/Z99-1</f>
        <v>-7.5158435314685357E-2</v>
      </c>
      <c r="BA100" s="89"/>
      <c r="BB100" s="83">
        <v>3.0000000000000001E-3</v>
      </c>
      <c r="BC100" s="89"/>
      <c r="BD100" s="232">
        <v>2.7E-2</v>
      </c>
      <c r="BE100" s="233"/>
      <c r="BF100" s="452">
        <v>2.9100143344485074E-2</v>
      </c>
      <c r="BG100" s="89"/>
      <c r="BH100" s="89">
        <v>0.1304156316864642</v>
      </c>
      <c r="BI100" s="266"/>
      <c r="BJ100" s="89">
        <v>0.13248343695585141</v>
      </c>
      <c r="BK100" s="266"/>
      <c r="BL100" s="89">
        <v>0.12085916849880163</v>
      </c>
      <c r="BM100" s="266"/>
      <c r="BN100" s="89">
        <v>-1.0498752501186814E-4</v>
      </c>
      <c r="BO100" s="266"/>
      <c r="BP100" s="89">
        <v>2.3824772639938541E-2</v>
      </c>
      <c r="BQ100" s="479"/>
      <c r="BR100" s="89">
        <v>-1.2618652233634786E-2</v>
      </c>
      <c r="BS100" s="266"/>
      <c r="BT100" s="89">
        <v>-5.60000837306176E-2</v>
      </c>
      <c r="BU100" s="266"/>
      <c r="BV100" s="89">
        <v>-5.5533253044292685E-2</v>
      </c>
      <c r="BW100" s="479"/>
      <c r="BX100" s="266">
        <v>4.4999999999999998E-2</v>
      </c>
      <c r="BY100" s="266"/>
      <c r="BZ100" s="89">
        <v>7.0999999999999994E-2</v>
      </c>
      <c r="CA100" s="266"/>
      <c r="CB100" s="89">
        <v>8.9999999999999993E-3</v>
      </c>
      <c r="CC100" s="481"/>
      <c r="CD100" s="232">
        <v>2.3E-2</v>
      </c>
      <c r="CE100" s="233"/>
      <c r="CF100" s="83">
        <v>0.1701417811253878</v>
      </c>
      <c r="CG100" s="89"/>
      <c r="CH100" s="83">
        <v>-3.9244164722796904E-2</v>
      </c>
      <c r="CI100" s="83"/>
      <c r="CJ100" s="83">
        <v>-0.1406533533417984</v>
      </c>
      <c r="CK100" s="89"/>
      <c r="CL100" s="83">
        <v>-2.8607006292219017E-2</v>
      </c>
      <c r="CM100" s="89"/>
      <c r="CN100" s="83">
        <v>-6.4957043240873036E-2</v>
      </c>
      <c r="CO100" s="89"/>
      <c r="CP100" s="83">
        <v>-1.9254943313494532E-2</v>
      </c>
      <c r="CQ100" s="89"/>
      <c r="CR100" s="83">
        <v>1.7960404057182355E-3</v>
      </c>
      <c r="CS100" s="89"/>
      <c r="CT100" s="83">
        <v>1.3055192141384175E-2</v>
      </c>
      <c r="CU100" s="89"/>
      <c r="CV100" s="83">
        <v>-5.5989503123190398E-2</v>
      </c>
      <c r="CW100" s="89"/>
      <c r="CX100" s="83">
        <v>-5.8052752579304423E-2</v>
      </c>
      <c r="CY100" s="89"/>
      <c r="CZ100" s="83">
        <v>-0.1030112508272667</v>
      </c>
      <c r="DA100" s="89"/>
      <c r="DB100" s="83">
        <f>DB99/CB99-1</f>
        <v>-4.5159952766834488E-3</v>
      </c>
      <c r="DC100" s="89"/>
      <c r="DD100" s="184">
        <f>DD99/CD99-1</f>
        <v>-2.4347808490477352E-2</v>
      </c>
      <c r="DE100" s="185"/>
      <c r="DF100" s="83">
        <f>DF99/CF99-1</f>
        <v>-0.14666358703677762</v>
      </c>
      <c r="DG100" s="89"/>
      <c r="DH100" s="83">
        <f>DH99/CH99-1</f>
        <v>-0.11587364606238282</v>
      </c>
      <c r="DI100" s="89"/>
      <c r="DJ100" s="83">
        <f>DJ99/CJ99-1</f>
        <v>-0.58673494060060283</v>
      </c>
      <c r="DK100" s="89"/>
      <c r="DL100" s="83">
        <f>DL99/CL99-1</f>
        <v>-1</v>
      </c>
      <c r="DM100" s="89"/>
      <c r="DN100" s="83">
        <f>DN99/CN99-1</f>
        <v>-1</v>
      </c>
      <c r="DO100" s="89"/>
      <c r="DP100" s="83">
        <f>DP99/CP99-1</f>
        <v>-1</v>
      </c>
      <c r="DQ100" s="89"/>
      <c r="DR100" s="83">
        <f t="shared" ref="DR100" si="158">DR99/CR99-1</f>
        <v>-1</v>
      </c>
      <c r="DS100" s="89"/>
      <c r="DT100" s="83">
        <f t="shared" ref="DT100" si="159">DT99/CT99-1</f>
        <v>-1</v>
      </c>
      <c r="DU100" s="83"/>
      <c r="DV100" s="83">
        <f t="shared" ref="DV100" si="160">DV99/CV99-1</f>
        <v>-1</v>
      </c>
      <c r="DW100" s="83"/>
      <c r="DX100" s="479">
        <f>DX99/CX99-1</f>
        <v>-0.89966094766330418</v>
      </c>
      <c r="DY100" s="89"/>
      <c r="DZ100" s="83">
        <f>DZ99/CZ99-1</f>
        <v>-0.81066391215061295</v>
      </c>
      <c r="EA100" s="83"/>
      <c r="EB100" s="83">
        <f>EB99/DB99-1</f>
        <v>-0.8351563773338887</v>
      </c>
      <c r="EC100" s="84"/>
      <c r="ED100" s="81">
        <f>((ED99/(CF99+CH99+CJ99+CL99+CN99+CP99+CR99+CT99+CV99+CX99+CZ99+DB99))-1)</f>
        <v>-0.74755786611718178</v>
      </c>
      <c r="EE100" s="82"/>
      <c r="EF100" s="83">
        <f>EF99/DF99-1</f>
        <v>-0.88486335621453005</v>
      </c>
      <c r="EG100" s="89"/>
      <c r="EH100" s="83">
        <f>EH99/DH99-1</f>
        <v>-0.83559490843355455</v>
      </c>
      <c r="EI100" s="89"/>
      <c r="EJ100" s="83">
        <f>EJ99/DJ99-1</f>
        <v>-0.43802168655901397</v>
      </c>
      <c r="EK100" s="89"/>
      <c r="EL100" s="83" t="s">
        <v>113</v>
      </c>
      <c r="EM100" s="89"/>
      <c r="EN100" s="83" t="s">
        <v>113</v>
      </c>
      <c r="EO100" s="89"/>
      <c r="EP100" s="83" t="s">
        <v>113</v>
      </c>
      <c r="EQ100" s="89"/>
      <c r="ER100" s="83" t="s">
        <v>113</v>
      </c>
      <c r="ES100" s="89"/>
      <c r="ET100" s="81">
        <f>((ET99/(DF99+DH99+DJ99+DL99+DN99+DP99+DR99)-1))</f>
        <v>-0.38226816252783724</v>
      </c>
      <c r="EU100" s="82"/>
    </row>
    <row r="101" spans="2:151" ht="15" customHeight="1">
      <c r="B101" s="382" t="s">
        <v>3</v>
      </c>
      <c r="C101" s="382"/>
      <c r="D101" s="1" t="s">
        <v>71</v>
      </c>
      <c r="AE101" s="38"/>
      <c r="AG101" s="40"/>
      <c r="AH101" s="41"/>
      <c r="AI101" s="40"/>
      <c r="AJ101" s="41"/>
      <c r="AK101" s="40"/>
      <c r="AL101" s="41"/>
      <c r="AM101" s="40"/>
      <c r="AN101" s="41"/>
      <c r="AO101" s="40"/>
      <c r="AP101" s="41"/>
      <c r="AQ101" s="40"/>
      <c r="AR101" s="41"/>
      <c r="AS101" s="40"/>
      <c r="AT101" s="42"/>
      <c r="AU101" s="40"/>
      <c r="AV101" s="42"/>
      <c r="AW101" s="40"/>
      <c r="AX101" s="42"/>
      <c r="AY101" s="40"/>
      <c r="AZ101" s="41"/>
      <c r="BA101" s="40"/>
      <c r="BB101" s="41"/>
      <c r="BC101" s="40"/>
      <c r="BD101" s="41"/>
      <c r="BE101" s="40"/>
      <c r="CB101" s="10" t="s">
        <v>115</v>
      </c>
    </row>
    <row r="102" spans="2:151" ht="15" customHeight="1">
      <c r="B102" s="382" t="s">
        <v>4</v>
      </c>
      <c r="C102" s="382"/>
      <c r="D102" s="2" t="s">
        <v>9</v>
      </c>
      <c r="R102" s="24"/>
      <c r="AE102" s="38"/>
      <c r="BD102" s="39"/>
      <c r="BE102" s="34" t="s">
        <v>83</v>
      </c>
      <c r="CD102" s="24"/>
      <c r="CE102" s="39"/>
    </row>
    <row r="103" spans="2:151" ht="15" customHeight="1">
      <c r="B103" s="48"/>
      <c r="C103" s="48"/>
      <c r="S103" s="37"/>
      <c r="AE103" s="37"/>
      <c r="CE103" s="26"/>
      <c r="DO103" s="10" t="s">
        <v>83</v>
      </c>
    </row>
    <row r="104" spans="2:151" ht="15" customHeight="1">
      <c r="B104" s="48"/>
      <c r="C104" s="48"/>
      <c r="D104" s="2"/>
      <c r="S104" s="39"/>
      <c r="AE104" s="26"/>
    </row>
    <row r="105" spans="2:151" ht="15" customHeight="1">
      <c r="B105" s="4" t="s">
        <v>32</v>
      </c>
      <c r="S105" s="26"/>
      <c r="AR105" s="24"/>
      <c r="AS105" s="30"/>
    </row>
    <row r="106" spans="2:151" ht="15" customHeight="1" thickBot="1">
      <c r="B106" s="4"/>
      <c r="BD106" s="24"/>
      <c r="BO106" s="30"/>
      <c r="EU106" s="30" t="s">
        <v>33</v>
      </c>
    </row>
    <row r="107" spans="2:151" ht="15" customHeight="1" thickBot="1">
      <c r="B107" s="395"/>
      <c r="C107" s="396"/>
      <c r="D107" s="396"/>
      <c r="E107" s="397"/>
      <c r="F107" s="85">
        <v>42385</v>
      </c>
      <c r="G107" s="78"/>
      <c r="H107" s="86">
        <v>42417</v>
      </c>
      <c r="I107" s="86"/>
      <c r="J107" s="77">
        <v>42460</v>
      </c>
      <c r="K107" s="78"/>
      <c r="L107" s="77">
        <v>42479</v>
      </c>
      <c r="M107" s="86"/>
      <c r="N107" s="77">
        <v>42492</v>
      </c>
      <c r="O107" s="78"/>
      <c r="P107" s="86">
        <v>42524</v>
      </c>
      <c r="Q107" s="86"/>
      <c r="R107" s="77">
        <v>42555</v>
      </c>
      <c r="S107" s="86"/>
      <c r="T107" s="77">
        <v>42586</v>
      </c>
      <c r="U107" s="86"/>
      <c r="V107" s="77">
        <v>42618</v>
      </c>
      <c r="W107" s="78"/>
      <c r="X107" s="77">
        <v>42649</v>
      </c>
      <c r="Y107" s="86"/>
      <c r="Z107" s="77">
        <v>42681</v>
      </c>
      <c r="AA107" s="78"/>
      <c r="AB107" s="77">
        <v>42712</v>
      </c>
      <c r="AC107" s="93"/>
      <c r="AD107" s="63" t="s">
        <v>74</v>
      </c>
      <c r="AE107" s="64"/>
      <c r="AF107" s="86">
        <v>42741</v>
      </c>
      <c r="AG107" s="78"/>
      <c r="AH107" s="86">
        <v>42773</v>
      </c>
      <c r="AI107" s="78"/>
      <c r="AJ107" s="86">
        <v>42802</v>
      </c>
      <c r="AK107" s="78"/>
      <c r="AL107" s="86">
        <v>42834</v>
      </c>
      <c r="AM107" s="78"/>
      <c r="AN107" s="86">
        <v>42865</v>
      </c>
      <c r="AO107" s="78"/>
      <c r="AP107" s="86">
        <v>42897</v>
      </c>
      <c r="AQ107" s="86"/>
      <c r="AR107" s="77">
        <v>42928</v>
      </c>
      <c r="AS107" s="86"/>
      <c r="AT107" s="77">
        <v>42955</v>
      </c>
      <c r="AU107" s="86"/>
      <c r="AV107" s="77">
        <v>42987</v>
      </c>
      <c r="AW107" s="86"/>
      <c r="AX107" s="77">
        <v>43018</v>
      </c>
      <c r="AY107" s="86"/>
      <c r="AZ107" s="77">
        <v>43050</v>
      </c>
      <c r="BA107" s="86"/>
      <c r="BB107" s="77">
        <v>43081</v>
      </c>
      <c r="BC107" s="93"/>
      <c r="BD107" s="63" t="s">
        <v>80</v>
      </c>
      <c r="BE107" s="64"/>
      <c r="BF107" s="85">
        <v>43111</v>
      </c>
      <c r="BG107" s="86"/>
      <c r="BH107" s="77">
        <v>43143</v>
      </c>
      <c r="BI107" s="86"/>
      <c r="BJ107" s="77">
        <v>43172</v>
      </c>
      <c r="BK107" s="78"/>
      <c r="BL107" s="77">
        <v>43191</v>
      </c>
      <c r="BM107" s="78"/>
      <c r="BN107" s="77">
        <v>43222</v>
      </c>
      <c r="BO107" s="78"/>
      <c r="BP107" s="77">
        <v>43254</v>
      </c>
      <c r="BQ107" s="78"/>
      <c r="BR107" s="77">
        <v>43285</v>
      </c>
      <c r="BS107" s="78"/>
      <c r="BT107" s="77">
        <v>43317</v>
      </c>
      <c r="BU107" s="78"/>
      <c r="BV107" s="77">
        <v>43349</v>
      </c>
      <c r="BW107" s="78"/>
      <c r="BX107" s="77">
        <v>43380</v>
      </c>
      <c r="BY107" s="78"/>
      <c r="BZ107" s="77">
        <v>43412</v>
      </c>
      <c r="CA107" s="78"/>
      <c r="CB107" s="77">
        <v>43443</v>
      </c>
      <c r="CC107" s="78"/>
      <c r="CD107" s="63" t="s">
        <v>80</v>
      </c>
      <c r="CE107" s="64"/>
      <c r="CF107" s="77">
        <v>43473</v>
      </c>
      <c r="CG107" s="78"/>
      <c r="CH107" s="77">
        <v>43505</v>
      </c>
      <c r="CI107" s="78"/>
      <c r="CJ107" s="77">
        <v>43534</v>
      </c>
      <c r="CK107" s="78"/>
      <c r="CL107" s="77">
        <v>43566</v>
      </c>
      <c r="CM107" s="78"/>
      <c r="CN107" s="77">
        <v>43597</v>
      </c>
      <c r="CO107" s="78"/>
      <c r="CP107" s="77">
        <v>43629</v>
      </c>
      <c r="CQ107" s="78"/>
      <c r="CR107" s="77">
        <v>43660</v>
      </c>
      <c r="CS107" s="78"/>
      <c r="CT107" s="77">
        <v>43692</v>
      </c>
      <c r="CU107" s="78"/>
      <c r="CV107" s="77">
        <v>43724</v>
      </c>
      <c r="CW107" s="78"/>
      <c r="CX107" s="77">
        <v>43755</v>
      </c>
      <c r="CY107" s="78"/>
      <c r="CZ107" s="77">
        <v>43787</v>
      </c>
      <c r="DA107" s="78"/>
      <c r="DB107" s="77">
        <v>43818</v>
      </c>
      <c r="DC107" s="78"/>
      <c r="DD107" s="63" t="s">
        <v>80</v>
      </c>
      <c r="DE107" s="64"/>
      <c r="DF107" s="77">
        <v>43840</v>
      </c>
      <c r="DG107" s="86"/>
      <c r="DH107" s="77">
        <v>43872</v>
      </c>
      <c r="DI107" s="78"/>
      <c r="DJ107" s="77">
        <v>43902</v>
      </c>
      <c r="DK107" s="78"/>
      <c r="DL107" s="77">
        <v>43934</v>
      </c>
      <c r="DM107" s="78"/>
      <c r="DN107" s="77">
        <v>43965</v>
      </c>
      <c r="DO107" s="78"/>
      <c r="DP107" s="77">
        <v>43997</v>
      </c>
      <c r="DQ107" s="78"/>
      <c r="DR107" s="77">
        <v>44028</v>
      </c>
      <c r="DS107" s="78"/>
      <c r="DT107" s="77">
        <v>44060</v>
      </c>
      <c r="DU107" s="78"/>
      <c r="DV107" s="77">
        <v>44092</v>
      </c>
      <c r="DW107" s="78"/>
      <c r="DX107" s="77">
        <v>44123</v>
      </c>
      <c r="DY107" s="78"/>
      <c r="DZ107" s="77">
        <v>44155</v>
      </c>
      <c r="EA107" s="78"/>
      <c r="EB107" s="77">
        <v>44186</v>
      </c>
      <c r="EC107" s="78"/>
      <c r="ED107" s="63" t="s">
        <v>79</v>
      </c>
      <c r="EE107" s="64"/>
      <c r="EF107" s="77">
        <v>44217</v>
      </c>
      <c r="EG107" s="78"/>
      <c r="EH107" s="77">
        <v>44249</v>
      </c>
      <c r="EI107" s="78"/>
      <c r="EJ107" s="77">
        <v>44278</v>
      </c>
      <c r="EK107" s="78"/>
      <c r="EL107" s="77">
        <v>44310</v>
      </c>
      <c r="EM107" s="78"/>
      <c r="EN107" s="77">
        <v>44341</v>
      </c>
      <c r="EO107" s="78"/>
      <c r="EP107" s="77">
        <v>44373</v>
      </c>
      <c r="EQ107" s="78"/>
      <c r="ER107" s="77">
        <v>44378</v>
      </c>
      <c r="ES107" s="78"/>
      <c r="ET107" s="63" t="s">
        <v>79</v>
      </c>
      <c r="EU107" s="64"/>
    </row>
    <row r="108" spans="2:151" ht="15" customHeight="1" thickTop="1" thickBot="1">
      <c r="B108" s="386" t="s">
        <v>14</v>
      </c>
      <c r="C108" s="387"/>
      <c r="D108" s="387"/>
      <c r="E108" s="388"/>
      <c r="F108" s="361">
        <v>10452</v>
      </c>
      <c r="G108" s="72"/>
      <c r="H108" s="360">
        <v>10459</v>
      </c>
      <c r="I108" s="182"/>
      <c r="J108" s="360">
        <v>10452</v>
      </c>
      <c r="K108" s="269"/>
      <c r="L108" s="182">
        <v>10452</v>
      </c>
      <c r="M108" s="269"/>
      <c r="N108" s="182">
        <v>10447</v>
      </c>
      <c r="O108" s="182"/>
      <c r="P108" s="360">
        <v>10447</v>
      </c>
      <c r="Q108" s="182"/>
      <c r="R108" s="360">
        <v>10498</v>
      </c>
      <c r="S108" s="182"/>
      <c r="T108" s="360">
        <v>10449</v>
      </c>
      <c r="U108" s="182"/>
      <c r="V108" s="360">
        <v>10449</v>
      </c>
      <c r="W108" s="182"/>
      <c r="X108" s="360">
        <v>10499</v>
      </c>
      <c r="Y108" s="182"/>
      <c r="Z108" s="360">
        <v>10376</v>
      </c>
      <c r="AA108" s="269"/>
      <c r="AB108" s="71">
        <v>10369</v>
      </c>
      <c r="AC108" s="451"/>
      <c r="AD108" s="65">
        <v>10369</v>
      </c>
      <c r="AE108" s="66"/>
      <c r="AF108" s="360">
        <v>10405</v>
      </c>
      <c r="AG108" s="182"/>
      <c r="AH108" s="360">
        <v>10405</v>
      </c>
      <c r="AI108" s="182"/>
      <c r="AJ108" s="360">
        <v>10500</v>
      </c>
      <c r="AK108" s="182"/>
      <c r="AL108" s="360">
        <v>10500</v>
      </c>
      <c r="AM108" s="182"/>
      <c r="AN108" s="360">
        <v>10488</v>
      </c>
      <c r="AO108" s="182"/>
      <c r="AP108" s="360">
        <v>10488</v>
      </c>
      <c r="AQ108" s="269"/>
      <c r="AR108" s="182">
        <v>10500</v>
      </c>
      <c r="AS108" s="269"/>
      <c r="AT108" s="182">
        <v>10500</v>
      </c>
      <c r="AU108" s="269"/>
      <c r="AV108" s="182">
        <v>10500</v>
      </c>
      <c r="AW108" s="269"/>
      <c r="AX108" s="182">
        <v>10500</v>
      </c>
      <c r="AY108" s="269"/>
      <c r="AZ108" s="182">
        <v>10500</v>
      </c>
      <c r="BA108" s="269"/>
      <c r="BB108" s="182">
        <v>10500</v>
      </c>
      <c r="BC108" s="269"/>
      <c r="BD108" s="223">
        <v>10500</v>
      </c>
      <c r="BE108" s="224"/>
      <c r="BF108" s="475">
        <v>10500</v>
      </c>
      <c r="BG108" s="269"/>
      <c r="BH108" s="182">
        <v>10500</v>
      </c>
      <c r="BI108" s="269"/>
      <c r="BJ108" s="182">
        <v>10199</v>
      </c>
      <c r="BK108" s="182"/>
      <c r="BL108" s="182">
        <v>10199</v>
      </c>
      <c r="BM108" s="182"/>
      <c r="BN108" s="182">
        <v>10199</v>
      </c>
      <c r="BO108" s="182"/>
      <c r="BP108" s="182">
        <v>10205</v>
      </c>
      <c r="BQ108" s="182"/>
      <c r="BR108" s="182">
        <v>10205</v>
      </c>
      <c r="BS108" s="182"/>
      <c r="BT108" s="182">
        <v>10205</v>
      </c>
      <c r="BU108" s="182"/>
      <c r="BV108" s="182">
        <v>10205</v>
      </c>
      <c r="BW108" s="182"/>
      <c r="BX108" s="182">
        <v>10205</v>
      </c>
      <c r="BY108" s="182"/>
      <c r="BZ108" s="182">
        <v>10205</v>
      </c>
      <c r="CA108" s="182"/>
      <c r="CB108" s="182">
        <v>10205</v>
      </c>
      <c r="CC108" s="182"/>
      <c r="CD108" s="223">
        <v>10205</v>
      </c>
      <c r="CE108" s="224"/>
      <c r="CF108" s="182">
        <v>10205</v>
      </c>
      <c r="CG108" s="182"/>
      <c r="CH108" s="182">
        <v>10205</v>
      </c>
      <c r="CI108" s="182"/>
      <c r="CJ108" s="182">
        <v>10205</v>
      </c>
      <c r="CK108" s="182"/>
      <c r="CL108" s="182">
        <v>10205</v>
      </c>
      <c r="CM108" s="182"/>
      <c r="CN108" s="182">
        <v>10205</v>
      </c>
      <c r="CO108" s="182"/>
      <c r="CP108" s="182">
        <v>10205</v>
      </c>
      <c r="CQ108" s="182"/>
      <c r="CR108" s="182">
        <v>10205</v>
      </c>
      <c r="CS108" s="182"/>
      <c r="CT108" s="182">
        <v>10205</v>
      </c>
      <c r="CU108" s="182"/>
      <c r="CV108" s="182">
        <v>10205</v>
      </c>
      <c r="CW108" s="182"/>
      <c r="CX108" s="182">
        <v>10205</v>
      </c>
      <c r="CY108" s="182"/>
      <c r="CZ108" s="182">
        <v>10205</v>
      </c>
      <c r="DA108" s="182"/>
      <c r="DB108" s="182">
        <v>10205</v>
      </c>
      <c r="DC108" s="182"/>
      <c r="DD108" s="223">
        <v>10205</v>
      </c>
      <c r="DE108" s="224"/>
      <c r="DF108" s="361">
        <v>10205</v>
      </c>
      <c r="DG108" s="487"/>
      <c r="DH108" s="71">
        <v>10205</v>
      </c>
      <c r="DI108" s="72"/>
      <c r="DJ108" s="71">
        <v>10205</v>
      </c>
      <c r="DK108" s="72"/>
      <c r="DL108" s="71">
        <v>0</v>
      </c>
      <c r="DM108" s="72"/>
      <c r="DN108" s="71">
        <v>0</v>
      </c>
      <c r="DO108" s="72"/>
      <c r="DP108" s="71">
        <v>0</v>
      </c>
      <c r="DQ108" s="72"/>
      <c r="DR108" s="71">
        <v>0</v>
      </c>
      <c r="DS108" s="72"/>
      <c r="DT108" s="71">
        <v>0</v>
      </c>
      <c r="DU108" s="72"/>
      <c r="DV108" s="71">
        <v>0</v>
      </c>
      <c r="DW108" s="72"/>
      <c r="DX108" s="71" t="s">
        <v>113</v>
      </c>
      <c r="DY108" s="72"/>
      <c r="DZ108" s="71" t="s">
        <v>113</v>
      </c>
      <c r="EA108" s="72"/>
      <c r="EB108" s="71" t="s">
        <v>113</v>
      </c>
      <c r="EC108" s="72"/>
      <c r="ED108" s="65" t="s">
        <v>113</v>
      </c>
      <c r="EE108" s="66"/>
      <c r="EF108" s="71" t="s">
        <v>113</v>
      </c>
      <c r="EG108" s="72"/>
      <c r="EH108" s="71" t="s">
        <v>113</v>
      </c>
      <c r="EI108" s="72"/>
      <c r="EJ108" s="71" t="s">
        <v>113</v>
      </c>
      <c r="EK108" s="72"/>
      <c r="EL108" s="71" t="s">
        <v>113</v>
      </c>
      <c r="EM108" s="72"/>
      <c r="EN108" s="71" t="s">
        <v>113</v>
      </c>
      <c r="EO108" s="72"/>
      <c r="EP108" s="71" t="s">
        <v>113</v>
      </c>
      <c r="EQ108" s="72"/>
      <c r="ER108" s="71" t="s">
        <v>113</v>
      </c>
      <c r="ES108" s="72"/>
      <c r="ET108" s="65" t="s">
        <v>113</v>
      </c>
      <c r="EU108" s="66"/>
    </row>
    <row r="109" spans="2:151" ht="15" customHeight="1" thickTop="1">
      <c r="B109" s="389" t="s">
        <v>52</v>
      </c>
      <c r="C109" s="390"/>
      <c r="D109" s="390"/>
      <c r="E109" s="391"/>
      <c r="F109" s="362">
        <v>0.49399999999999999</v>
      </c>
      <c r="G109" s="74"/>
      <c r="H109" s="358">
        <v>0.53</v>
      </c>
      <c r="I109" s="183"/>
      <c r="J109" s="358">
        <v>0.50743000000000005</v>
      </c>
      <c r="K109" s="264"/>
      <c r="L109" s="183">
        <v>0.498</v>
      </c>
      <c r="M109" s="264"/>
      <c r="N109" s="183">
        <v>0.45472800000000002</v>
      </c>
      <c r="O109" s="183"/>
      <c r="P109" s="358">
        <v>0.45907916148176497</v>
      </c>
      <c r="Q109" s="183"/>
      <c r="R109" s="358">
        <v>0.472495</v>
      </c>
      <c r="S109" s="183"/>
      <c r="T109" s="358">
        <v>0.45112039769202</v>
      </c>
      <c r="U109" s="183"/>
      <c r="V109" s="358">
        <v>0.44966663476568702</v>
      </c>
      <c r="W109" s="183"/>
      <c r="X109" s="358">
        <v>0.47099999999999997</v>
      </c>
      <c r="Y109" s="183"/>
      <c r="Z109" s="358">
        <v>0.48506489334361402</v>
      </c>
      <c r="AA109" s="264"/>
      <c r="AB109" s="73">
        <v>0.44700000000000001</v>
      </c>
      <c r="AC109" s="339"/>
      <c r="AD109" s="67">
        <v>0.47659117394025713</v>
      </c>
      <c r="AE109" s="68"/>
      <c r="AF109" s="358">
        <v>0.49574099999999999</v>
      </c>
      <c r="AG109" s="183"/>
      <c r="AH109" s="358">
        <v>0.52631629999999996</v>
      </c>
      <c r="AI109" s="183"/>
      <c r="AJ109" s="358">
        <v>0.51100000000000001</v>
      </c>
      <c r="AK109" s="183"/>
      <c r="AL109" s="358">
        <v>0.483628</v>
      </c>
      <c r="AM109" s="183"/>
      <c r="AN109" s="358">
        <v>0.44700000000000001</v>
      </c>
      <c r="AO109" s="183"/>
      <c r="AP109" s="358">
        <v>0.45500000000000002</v>
      </c>
      <c r="AQ109" s="264"/>
      <c r="AR109" s="183">
        <v>0.44400000000000001</v>
      </c>
      <c r="AS109" s="264"/>
      <c r="AT109" s="183">
        <v>0.46</v>
      </c>
      <c r="AU109" s="264"/>
      <c r="AV109" s="183">
        <v>0.47299999999999998</v>
      </c>
      <c r="AW109" s="264"/>
      <c r="AX109" s="183">
        <v>0.47399999999999998</v>
      </c>
      <c r="AY109" s="264"/>
      <c r="AZ109" s="183">
        <v>0.45474599999999998</v>
      </c>
      <c r="BA109" s="264"/>
      <c r="BB109" s="183">
        <v>0.433</v>
      </c>
      <c r="BC109" s="264"/>
      <c r="BD109" s="218">
        <v>0.47497772000000005</v>
      </c>
      <c r="BE109" s="219"/>
      <c r="BF109" s="476">
        <v>0.46200000000000002</v>
      </c>
      <c r="BG109" s="264"/>
      <c r="BH109" s="183">
        <v>0.51300000000000001</v>
      </c>
      <c r="BI109" s="264"/>
      <c r="BJ109" s="183">
        <v>0.45537987000000002</v>
      </c>
      <c r="BK109" s="183"/>
      <c r="BL109" s="183">
        <v>0.4539203</v>
      </c>
      <c r="BM109" s="183"/>
      <c r="BN109" s="183">
        <v>0.439</v>
      </c>
      <c r="BO109" s="183"/>
      <c r="BP109" s="183">
        <v>0.43969999999999998</v>
      </c>
      <c r="BQ109" s="183"/>
      <c r="BR109" s="183">
        <v>0.44828000000000001</v>
      </c>
      <c r="BS109" s="183"/>
      <c r="BT109" s="183">
        <v>0.42399999999999999</v>
      </c>
      <c r="BU109" s="183"/>
      <c r="BV109" s="183">
        <v>0.40662999999999999</v>
      </c>
      <c r="BW109" s="183"/>
      <c r="BX109" s="183">
        <v>0.46163330000000002</v>
      </c>
      <c r="BY109" s="183"/>
      <c r="BZ109" s="183">
        <v>0.45810000000000001</v>
      </c>
      <c r="CA109" s="183"/>
      <c r="CB109" s="183">
        <v>0.42199999999999999</v>
      </c>
      <c r="CC109" s="183"/>
      <c r="CD109" s="218">
        <v>0.44862828083333334</v>
      </c>
      <c r="CE109" s="219"/>
      <c r="CF109" s="183">
        <v>0.45582299999999998</v>
      </c>
      <c r="CG109" s="183"/>
      <c r="CH109" s="183">
        <v>0.52640500000000001</v>
      </c>
      <c r="CI109" s="183"/>
      <c r="CJ109" s="183">
        <v>0.49164069999999999</v>
      </c>
      <c r="CK109" s="183"/>
      <c r="CL109" s="183">
        <v>0.46</v>
      </c>
      <c r="CM109" s="183"/>
      <c r="CN109" s="183">
        <v>0.42071999999999998</v>
      </c>
      <c r="CO109" s="183"/>
      <c r="CP109" s="183">
        <v>0.44001950000000001</v>
      </c>
      <c r="CQ109" s="183"/>
      <c r="CR109" s="183">
        <v>0.42646077982013902</v>
      </c>
      <c r="CS109" s="183"/>
      <c r="CT109" s="183">
        <v>0.44075800999999998</v>
      </c>
      <c r="CU109" s="183"/>
      <c r="CV109" s="183">
        <v>0.42715661999999999</v>
      </c>
      <c r="CW109" s="183"/>
      <c r="CX109" s="183">
        <v>0.43676999999999999</v>
      </c>
      <c r="CY109" s="183"/>
      <c r="CZ109" s="183">
        <v>0.43052400000000002</v>
      </c>
      <c r="DA109" s="183"/>
      <c r="DB109" s="183">
        <v>0.41948999999999997</v>
      </c>
      <c r="DC109" s="183"/>
      <c r="DD109" s="218">
        <v>0.44795000000000001</v>
      </c>
      <c r="DE109" s="219"/>
      <c r="DF109" s="362">
        <v>0.41949389999999998</v>
      </c>
      <c r="DG109" s="488"/>
      <c r="DH109" s="73">
        <v>0.45976</v>
      </c>
      <c r="DI109" s="74"/>
      <c r="DJ109" s="73">
        <v>0.3</v>
      </c>
      <c r="DK109" s="74"/>
      <c r="DL109" s="73">
        <v>0</v>
      </c>
      <c r="DM109" s="74"/>
      <c r="DN109" s="73">
        <v>0</v>
      </c>
      <c r="DO109" s="74"/>
      <c r="DP109" s="73">
        <v>0</v>
      </c>
      <c r="DQ109" s="74"/>
      <c r="DR109" s="73">
        <v>0</v>
      </c>
      <c r="DS109" s="74"/>
      <c r="DT109" s="73">
        <v>0</v>
      </c>
      <c r="DU109" s="74"/>
      <c r="DV109" s="73">
        <v>0</v>
      </c>
      <c r="DW109" s="74"/>
      <c r="DX109" s="73" t="s">
        <v>113</v>
      </c>
      <c r="DY109" s="74"/>
      <c r="DZ109" s="73" t="s">
        <v>113</v>
      </c>
      <c r="EA109" s="74"/>
      <c r="EB109" s="73" t="s">
        <v>113</v>
      </c>
      <c r="EC109" s="74"/>
      <c r="ED109" s="67" t="s">
        <v>113</v>
      </c>
      <c r="EE109" s="68"/>
      <c r="EF109" s="73" t="s">
        <v>113</v>
      </c>
      <c r="EG109" s="74"/>
      <c r="EH109" s="73" t="s">
        <v>113</v>
      </c>
      <c r="EI109" s="74"/>
      <c r="EJ109" s="73" t="s">
        <v>113</v>
      </c>
      <c r="EK109" s="74"/>
      <c r="EL109" s="73" t="s">
        <v>113</v>
      </c>
      <c r="EM109" s="74"/>
      <c r="EN109" s="73" t="s">
        <v>113</v>
      </c>
      <c r="EO109" s="74"/>
      <c r="EP109" s="73" t="s">
        <v>113</v>
      </c>
      <c r="EQ109" s="74"/>
      <c r="ER109" s="73" t="s">
        <v>113</v>
      </c>
      <c r="ES109" s="74"/>
      <c r="ET109" s="67" t="s">
        <v>113</v>
      </c>
      <c r="EU109" s="68"/>
    </row>
    <row r="110" spans="2:151" ht="15" customHeight="1" thickBot="1">
      <c r="B110" s="383" t="s">
        <v>34</v>
      </c>
      <c r="C110" s="384"/>
      <c r="D110" s="384"/>
      <c r="E110" s="385"/>
      <c r="F110" s="143">
        <v>-0.12</v>
      </c>
      <c r="G110" s="76"/>
      <c r="H110" s="118">
        <v>-0.107</v>
      </c>
      <c r="I110" s="76"/>
      <c r="J110" s="118">
        <v>-0.06</v>
      </c>
      <c r="K110" s="118"/>
      <c r="L110" s="75">
        <v>-0.114</v>
      </c>
      <c r="M110" s="118"/>
      <c r="N110" s="75">
        <v>-0.112</v>
      </c>
      <c r="O110" s="76"/>
      <c r="P110" s="118">
        <v>-7.9000000000000001E-2</v>
      </c>
      <c r="Q110" s="76"/>
      <c r="R110" s="118">
        <v>-6.0999999999999999E-2</v>
      </c>
      <c r="S110" s="76"/>
      <c r="T110" s="118">
        <v>-0.14499999999999999</v>
      </c>
      <c r="U110" s="76"/>
      <c r="V110" s="118">
        <v>-9.9000000000000005E-2</v>
      </c>
      <c r="W110" s="76"/>
      <c r="X110" s="118">
        <v>-4.7E-2</v>
      </c>
      <c r="Y110" s="76"/>
      <c r="Z110" s="118">
        <v>-5.6000000000000001E-2</v>
      </c>
      <c r="AA110" s="118"/>
      <c r="AB110" s="75">
        <v>-5.5E-2</v>
      </c>
      <c r="AC110" s="90"/>
      <c r="AD110" s="69">
        <v>-8.8999999999999996E-2</v>
      </c>
      <c r="AE110" s="70"/>
      <c r="AF110" s="118">
        <v>5.0000000000000001E-3</v>
      </c>
      <c r="AG110" s="76"/>
      <c r="AH110" s="118">
        <v>-7.0000000000000001E-3</v>
      </c>
      <c r="AI110" s="76"/>
      <c r="AJ110" s="118">
        <v>7.0000000000000001E-3</v>
      </c>
      <c r="AK110" s="76"/>
      <c r="AL110" s="118">
        <v>-2.9000000000000001E-2</v>
      </c>
      <c r="AM110" s="76"/>
      <c r="AN110" s="118">
        <v>-1.7000000000000001E-2</v>
      </c>
      <c r="AO110" s="76"/>
      <c r="AP110" s="118">
        <v>-8.0000000000000002E-3</v>
      </c>
      <c r="AQ110" s="118"/>
      <c r="AR110" s="75">
        <v>-0.06</v>
      </c>
      <c r="AS110" s="118"/>
      <c r="AT110" s="75">
        <v>1.6E-2</v>
      </c>
      <c r="AU110" s="118"/>
      <c r="AV110" s="75">
        <v>5.2999999999999999E-2</v>
      </c>
      <c r="AW110" s="118"/>
      <c r="AX110" s="75">
        <v>6.0000000000000001E-3</v>
      </c>
      <c r="AY110" s="118"/>
      <c r="AZ110" s="75">
        <v>-6.3E-2</v>
      </c>
      <c r="BA110" s="118"/>
      <c r="BB110" s="75">
        <v>-3.2000000000000001E-2</v>
      </c>
      <c r="BC110" s="118"/>
      <c r="BD110" s="69">
        <v>-8.9999999999999993E-3</v>
      </c>
      <c r="BE110" s="70"/>
      <c r="BF110" s="143">
        <v>-6.8000000000000005E-2</v>
      </c>
      <c r="BG110" s="118"/>
      <c r="BH110" s="75">
        <v>-2.5000000000000001E-2</v>
      </c>
      <c r="BI110" s="118"/>
      <c r="BJ110" s="75">
        <v>-0.108</v>
      </c>
      <c r="BK110" s="76"/>
      <c r="BL110" s="75">
        <v>-6.0999999999999999E-2</v>
      </c>
      <c r="BM110" s="76"/>
      <c r="BN110" s="75">
        <v>-1.7999999999999999E-2</v>
      </c>
      <c r="BO110" s="76"/>
      <c r="BP110" s="75">
        <v>-3.4602803933252546E-2</v>
      </c>
      <c r="BQ110" s="76"/>
      <c r="BR110" s="75">
        <v>9.3952477722174521E-3</v>
      </c>
      <c r="BS110" s="76"/>
      <c r="BT110" s="75">
        <v>-7.8E-2</v>
      </c>
      <c r="BU110" s="76"/>
      <c r="BV110" s="75">
        <v>-0.14082935755004411</v>
      </c>
      <c r="BW110" s="76"/>
      <c r="BX110" s="75">
        <v>-2.6090084388185608E-2</v>
      </c>
      <c r="BY110" s="76"/>
      <c r="BZ110" s="75">
        <v>7.3755459091449094E-3</v>
      </c>
      <c r="CA110" s="76"/>
      <c r="CB110" s="75">
        <v>-2.4832118609993015E-2</v>
      </c>
      <c r="CC110" s="76"/>
      <c r="CD110" s="69">
        <v>-4.8424481740959369E-2</v>
      </c>
      <c r="CE110" s="70"/>
      <c r="CF110" s="75">
        <v>-1.2809660610022977E-2</v>
      </c>
      <c r="CG110" s="76"/>
      <c r="CH110" s="75">
        <v>2.5573036413536698E-2</v>
      </c>
      <c r="CI110" s="76"/>
      <c r="CJ110" s="75">
        <v>7.9627652403695404E-2</v>
      </c>
      <c r="CK110" s="76"/>
      <c r="CL110" s="75">
        <v>1.3393760975219715E-2</v>
      </c>
      <c r="CM110" s="76"/>
      <c r="CN110" s="75">
        <v>-4.2000000000000003E-2</v>
      </c>
      <c r="CO110" s="76"/>
      <c r="CP110" s="75">
        <v>7.2663179440524139E-4</v>
      </c>
      <c r="CQ110" s="76"/>
      <c r="CR110" s="75">
        <v>-4.8673195725575491E-2</v>
      </c>
      <c r="CS110" s="76"/>
      <c r="CT110" s="75">
        <v>4.0259641255605327E-2</v>
      </c>
      <c r="CU110" s="76"/>
      <c r="CV110" s="75">
        <v>5.0479846543540763E-2</v>
      </c>
      <c r="CW110" s="76"/>
      <c r="CX110" s="75">
        <v>-5.3859416120977444E-2</v>
      </c>
      <c r="CY110" s="76"/>
      <c r="CZ110" s="75">
        <v>-6.0196463654223931E-2</v>
      </c>
      <c r="DA110" s="76"/>
      <c r="DB110" s="75">
        <v>-6.0000000000000001E-3</v>
      </c>
      <c r="DC110" s="76"/>
      <c r="DD110" s="69">
        <v>-2E-3</v>
      </c>
      <c r="DE110" s="70"/>
      <c r="DF110" s="143">
        <f>DF109/CF109-1</f>
        <v>-7.9700015137454727E-2</v>
      </c>
      <c r="DG110" s="118"/>
      <c r="DH110" s="75">
        <f>DH109/CH109-1</f>
        <v>-0.12660404061511576</v>
      </c>
      <c r="DI110" s="76"/>
      <c r="DJ110" s="75">
        <f>DJ109/CJ109-1</f>
        <v>-0.38979828154992047</v>
      </c>
      <c r="DK110" s="76"/>
      <c r="DL110" s="75">
        <f>DL109/CL109-1</f>
        <v>-1</v>
      </c>
      <c r="DM110" s="76"/>
      <c r="DN110" s="75">
        <f t="shared" ref="DN110" si="161">DN109/CN109-1</f>
        <v>-1</v>
      </c>
      <c r="DO110" s="76"/>
      <c r="DP110" s="75">
        <f t="shared" ref="DP110" si="162">DP109/CP109-1</f>
        <v>-1</v>
      </c>
      <c r="DQ110" s="76"/>
      <c r="DR110" s="75">
        <f t="shared" ref="DR110" si="163">DR109/CR109-1</f>
        <v>-1</v>
      </c>
      <c r="DS110" s="76"/>
      <c r="DT110" s="75">
        <f t="shared" ref="DT110" si="164">DT109/CT109-1</f>
        <v>-1</v>
      </c>
      <c r="DU110" s="76"/>
      <c r="DV110" s="75">
        <f t="shared" ref="DV110" si="165">DV109/CV109-1</f>
        <v>-1</v>
      </c>
      <c r="DW110" s="76"/>
      <c r="DX110" s="75" t="s">
        <v>113</v>
      </c>
      <c r="DY110" s="76"/>
      <c r="DZ110" s="75" t="s">
        <v>113</v>
      </c>
      <c r="EA110" s="76"/>
      <c r="EB110" s="75" t="s">
        <v>113</v>
      </c>
      <c r="EC110" s="76"/>
      <c r="ED110" s="69" t="s">
        <v>113</v>
      </c>
      <c r="EE110" s="70"/>
      <c r="EF110" s="75" t="s">
        <v>113</v>
      </c>
      <c r="EG110" s="76"/>
      <c r="EH110" s="75" t="s">
        <v>113</v>
      </c>
      <c r="EI110" s="76"/>
      <c r="EJ110" s="75" t="s">
        <v>113</v>
      </c>
      <c r="EK110" s="76"/>
      <c r="EL110" s="75" t="s">
        <v>113</v>
      </c>
      <c r="EM110" s="76"/>
      <c r="EN110" s="75" t="s">
        <v>113</v>
      </c>
      <c r="EO110" s="76"/>
      <c r="EP110" s="75" t="s">
        <v>113</v>
      </c>
      <c r="EQ110" s="76"/>
      <c r="ER110" s="75" t="s">
        <v>113</v>
      </c>
      <c r="ES110" s="76"/>
      <c r="ET110" s="69" t="s">
        <v>112</v>
      </c>
      <c r="EU110" s="70"/>
    </row>
    <row r="111" spans="2:151" ht="15" customHeight="1">
      <c r="C111" s="16" t="s">
        <v>116</v>
      </c>
      <c r="D111" s="10" t="s">
        <v>114</v>
      </c>
      <c r="AT111" s="33"/>
    </row>
    <row r="112" spans="2:151" ht="15" customHeight="1">
      <c r="B112" s="382" t="s">
        <v>4</v>
      </c>
      <c r="C112" s="382"/>
      <c r="D112" s="2" t="s">
        <v>9</v>
      </c>
      <c r="X112" s="26"/>
    </row>
    <row r="113" spans="24:24" ht="15" customHeight="1">
      <c r="X113" s="5"/>
    </row>
    <row r="114" spans="24:24" ht="15" customHeight="1">
      <c r="X114" s="8"/>
    </row>
  </sheetData>
  <mergeCells count="3563">
    <mergeCell ref="ER98:ES98"/>
    <mergeCell ref="ER99:ES99"/>
    <mergeCell ref="ER100:ES100"/>
    <mergeCell ref="ER107:ES107"/>
    <mergeCell ref="ER108:ES108"/>
    <mergeCell ref="ER109:ES109"/>
    <mergeCell ref="ER110:ES110"/>
    <mergeCell ref="ER59:ES59"/>
    <mergeCell ref="ER60:ES60"/>
    <mergeCell ref="ET66:EU66"/>
    <mergeCell ref="ET67:EU67"/>
    <mergeCell ref="ET68:EU68"/>
    <mergeCell ref="ET69:EU69"/>
    <mergeCell ref="ET70:EU70"/>
    <mergeCell ref="ET71:EU71"/>
    <mergeCell ref="ET72:EU72"/>
    <mergeCell ref="ET79:EU79"/>
    <mergeCell ref="ET80:EU80"/>
    <mergeCell ref="ET81:EU81"/>
    <mergeCell ref="ET87:EU87"/>
    <mergeCell ref="ET88:EU88"/>
    <mergeCell ref="ET89:EU89"/>
    <mergeCell ref="ET90:EU90"/>
    <mergeCell ref="ET91:EU91"/>
    <mergeCell ref="EB27:EC27"/>
    <mergeCell ref="EB28:EC28"/>
    <mergeCell ref="EB29:EC29"/>
    <mergeCell ref="ET35:EU35"/>
    <mergeCell ref="ET36:EU36"/>
    <mergeCell ref="ET37:EU37"/>
    <mergeCell ref="ER43:ES43"/>
    <mergeCell ref="ER44:ES44"/>
    <mergeCell ref="ER45:ES45"/>
    <mergeCell ref="ER46:ES46"/>
    <mergeCell ref="ER47:ES47"/>
    <mergeCell ref="ER48:ES48"/>
    <mergeCell ref="ER54:ES54"/>
    <mergeCell ref="ER55:ES55"/>
    <mergeCell ref="ER56:ES56"/>
    <mergeCell ref="ER57:ES57"/>
    <mergeCell ref="ER58:ES58"/>
    <mergeCell ref="DP27:DQ27"/>
    <mergeCell ref="DD28:DE28"/>
    <mergeCell ref="DF28:DG28"/>
    <mergeCell ref="DH28:DI28"/>
    <mergeCell ref="DJ28:DK28"/>
    <mergeCell ref="DL28:DM28"/>
    <mergeCell ref="CD7:CE7"/>
    <mergeCell ref="CD8:CE8"/>
    <mergeCell ref="CD9:CE9"/>
    <mergeCell ref="CH7:CI7"/>
    <mergeCell ref="CH8:CI8"/>
    <mergeCell ref="CH9:CI9"/>
    <mergeCell ref="CJ7:CK7"/>
    <mergeCell ref="CL7:CM7"/>
    <mergeCell ref="CN7:CO7"/>
    <mergeCell ref="CP7:CQ7"/>
    <mergeCell ref="CJ8:CK8"/>
    <mergeCell ref="CL8:CM8"/>
    <mergeCell ref="CN8:CO8"/>
    <mergeCell ref="CP8:CQ8"/>
    <mergeCell ref="CJ9:CK9"/>
    <mergeCell ref="CL9:CM9"/>
    <mergeCell ref="CN9:CO9"/>
    <mergeCell ref="CP9:CQ9"/>
    <mergeCell ref="DL15:DM15"/>
    <mergeCell ref="CL28:CM28"/>
    <mergeCell ref="CL17:CM17"/>
    <mergeCell ref="CL18:CM18"/>
    <mergeCell ref="CP28:CQ28"/>
    <mergeCell ref="CP15:CQ15"/>
    <mergeCell ref="CP16:CQ16"/>
    <mergeCell ref="CR16:CS16"/>
    <mergeCell ref="EV88:EW88"/>
    <mergeCell ref="EF89:EG89"/>
    <mergeCell ref="EV89:EW89"/>
    <mergeCell ref="EF90:EG90"/>
    <mergeCell ref="EV90:EW90"/>
    <mergeCell ref="EF91:EG91"/>
    <mergeCell ref="EV91:EW91"/>
    <mergeCell ref="EF68:EG68"/>
    <mergeCell ref="EV68:EW68"/>
    <mergeCell ref="EF69:EG69"/>
    <mergeCell ref="EV69:EW69"/>
    <mergeCell ref="EF70:EG70"/>
    <mergeCell ref="EV70:EW70"/>
    <mergeCell ref="EF71:EG71"/>
    <mergeCell ref="EV71:EW71"/>
    <mergeCell ref="EF72:EG72"/>
    <mergeCell ref="EV72:EW72"/>
    <mergeCell ref="EF79:EG79"/>
    <mergeCell ref="EV79:EW79"/>
    <mergeCell ref="EF80:EG80"/>
    <mergeCell ref="EV80:EW80"/>
    <mergeCell ref="EF81:EG81"/>
    <mergeCell ref="EV81:EW81"/>
    <mergeCell ref="EF87:EG87"/>
    <mergeCell ref="EV87:EW87"/>
    <mergeCell ref="EH68:EI68"/>
    <mergeCell ref="EH69:EI69"/>
    <mergeCell ref="EH70:EI70"/>
    <mergeCell ref="EH71:EI71"/>
    <mergeCell ref="EH72:EI72"/>
    <mergeCell ref="EJ68:EK68"/>
    <mergeCell ref="EL68:EM68"/>
    <mergeCell ref="ET58:EU58"/>
    <mergeCell ref="EF59:EG59"/>
    <mergeCell ref="ET59:EU59"/>
    <mergeCell ref="EF60:EG60"/>
    <mergeCell ref="ET60:EU60"/>
    <mergeCell ref="EF66:EG66"/>
    <mergeCell ref="EV66:EW66"/>
    <mergeCell ref="EF67:EG67"/>
    <mergeCell ref="EV67:EW67"/>
    <mergeCell ref="EH54:EI54"/>
    <mergeCell ref="EH55:EI55"/>
    <mergeCell ref="EH56:EI56"/>
    <mergeCell ref="EH57:EI57"/>
    <mergeCell ref="EH58:EI58"/>
    <mergeCell ref="EH59:EI59"/>
    <mergeCell ref="EH60:EI60"/>
    <mergeCell ref="EH66:EI66"/>
    <mergeCell ref="EH67:EI67"/>
    <mergeCell ref="EJ66:EK66"/>
    <mergeCell ref="EJ67:EK67"/>
    <mergeCell ref="EJ54:EK54"/>
    <mergeCell ref="EJ55:EK55"/>
    <mergeCell ref="EJ56:EK56"/>
    <mergeCell ref="EJ57:EK57"/>
    <mergeCell ref="EJ58:EK58"/>
    <mergeCell ref="EJ59:EK59"/>
    <mergeCell ref="EJ60:EK60"/>
    <mergeCell ref="EL66:EM66"/>
    <mergeCell ref="EL67:EM67"/>
    <mergeCell ref="EL60:EM60"/>
    <mergeCell ref="ER66:ES66"/>
    <mergeCell ref="ER67:ES67"/>
    <mergeCell ref="EV35:EW35"/>
    <mergeCell ref="EF36:EG36"/>
    <mergeCell ref="EV36:EW36"/>
    <mergeCell ref="EF37:EG37"/>
    <mergeCell ref="EV37:EW37"/>
    <mergeCell ref="EF43:EG43"/>
    <mergeCell ref="ET43:EU43"/>
    <mergeCell ref="EF44:EG44"/>
    <mergeCell ref="ET44:EU44"/>
    <mergeCell ref="EF45:EG45"/>
    <mergeCell ref="ET45:EU45"/>
    <mergeCell ref="EF46:EG46"/>
    <mergeCell ref="ET46:EU46"/>
    <mergeCell ref="EF47:EG47"/>
    <mergeCell ref="ET47:EU47"/>
    <mergeCell ref="EF48:EG48"/>
    <mergeCell ref="ET48:EU48"/>
    <mergeCell ref="EH45:EI45"/>
    <mergeCell ref="EH46:EI46"/>
    <mergeCell ref="EH47:EI47"/>
    <mergeCell ref="EH48:EI48"/>
    <mergeCell ref="EL35:EM35"/>
    <mergeCell ref="EL36:EM36"/>
    <mergeCell ref="EL37:EM37"/>
    <mergeCell ref="EJ43:EK43"/>
    <mergeCell ref="EJ44:EK44"/>
    <mergeCell ref="EJ45:EK45"/>
    <mergeCell ref="EJ46:EK46"/>
    <mergeCell ref="EJ47:EK47"/>
    <mergeCell ref="EJ48:EK48"/>
    <mergeCell ref="EN35:EO35"/>
    <mergeCell ref="EN36:EO36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R45:DS45"/>
    <mergeCell ref="DR46:DS46"/>
    <mergeCell ref="DR47:DS47"/>
    <mergeCell ref="DR48:DS48"/>
    <mergeCell ref="DX70:DY70"/>
    <mergeCell ref="DX79:DY79"/>
    <mergeCell ref="DX80:DY80"/>
    <mergeCell ref="DX81:DY81"/>
    <mergeCell ref="DR27:DS27"/>
    <mergeCell ref="DT27:DU27"/>
    <mergeCell ref="DV27:DW27"/>
    <mergeCell ref="DX27:DY27"/>
    <mergeCell ref="DR28:DS28"/>
    <mergeCell ref="DT28:DU28"/>
    <mergeCell ref="DV28:DW28"/>
    <mergeCell ref="DX28:DY28"/>
    <mergeCell ref="DR29:DS29"/>
    <mergeCell ref="DL16:DM16"/>
    <mergeCell ref="DL17:DM17"/>
    <mergeCell ref="DL18:DM18"/>
    <mergeCell ref="DR25:DS25"/>
    <mergeCell ref="DR26:DS26"/>
    <mergeCell ref="DN28:DO28"/>
    <mergeCell ref="DP28:DQ28"/>
    <mergeCell ref="DL29:DM29"/>
    <mergeCell ref="DN29:DO29"/>
    <mergeCell ref="DP29:DQ29"/>
    <mergeCell ref="DL25:DM25"/>
    <mergeCell ref="DN25:DO25"/>
    <mergeCell ref="DP25:DQ25"/>
    <mergeCell ref="DL26:DM26"/>
    <mergeCell ref="DN26:DO26"/>
    <mergeCell ref="DP26:DQ26"/>
    <mergeCell ref="DP16:DQ16"/>
    <mergeCell ref="DN17:DO17"/>
    <mergeCell ref="DP17:DQ17"/>
    <mergeCell ref="DN18:DO18"/>
    <mergeCell ref="DP18:DQ18"/>
    <mergeCell ref="DL27:DM27"/>
    <mergeCell ref="DN27:DO27"/>
    <mergeCell ref="DV71:DW71"/>
    <mergeCell ref="DV72:DW72"/>
    <mergeCell ref="DV79:DW79"/>
    <mergeCell ref="DV80:DW80"/>
    <mergeCell ref="DT15:DU15"/>
    <mergeCell ref="DT16:DU16"/>
    <mergeCell ref="DT17:DU17"/>
    <mergeCell ref="DT18:DU18"/>
    <mergeCell ref="DZ43:EA43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DR43:DS43"/>
    <mergeCell ref="DR44:DS44"/>
    <mergeCell ref="DX18:DY18"/>
    <mergeCell ref="DT25:DU25"/>
    <mergeCell ref="DV25:DW25"/>
    <mergeCell ref="DX25:DY25"/>
    <mergeCell ref="DT26:DU26"/>
    <mergeCell ref="DV26:DW26"/>
    <mergeCell ref="DX26:DY26"/>
    <mergeCell ref="DR15:DS15"/>
    <mergeCell ref="DR16:DS16"/>
    <mergeCell ref="DR17:DS17"/>
    <mergeCell ref="DR18:DS18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V57:DW57"/>
    <mergeCell ref="DV58:DW58"/>
    <mergeCell ref="DX57:DY57"/>
    <mergeCell ref="DV70:DW70"/>
    <mergeCell ref="DV60:DW60"/>
    <mergeCell ref="DX56:DY56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ED91:EE91"/>
    <mergeCell ref="EB70:EC70"/>
    <mergeCell ref="EB71:EC71"/>
    <mergeCell ref="DZ66:EA66"/>
    <mergeCell ref="DZ79:EA79"/>
    <mergeCell ref="DZ80:EA80"/>
    <mergeCell ref="DZ67:EA67"/>
    <mergeCell ref="EB91:EC91"/>
    <mergeCell ref="DZ68:EA68"/>
    <mergeCell ref="DV81:DW81"/>
    <mergeCell ref="DV87:DW87"/>
    <mergeCell ref="DV88:DW8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CD71:CE71"/>
    <mergeCell ref="DV67:DW67"/>
    <mergeCell ref="DV68:DW68"/>
    <mergeCell ref="DV69:DW69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H68:DI68"/>
    <mergeCell ref="DL81:DM81"/>
    <mergeCell ref="DH81:DI81"/>
    <mergeCell ref="DJ81:DK81"/>
    <mergeCell ref="CF71:CG71"/>
    <mergeCell ref="DV66:DW66"/>
    <mergeCell ref="DX71:DY71"/>
    <mergeCell ref="DX72:DY72"/>
    <mergeCell ref="CX68:CY68"/>
    <mergeCell ref="BZ28:CA28"/>
    <mergeCell ref="CN37:CO37"/>
    <mergeCell ref="ED59:EE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57:EE57"/>
    <mergeCell ref="ED58:EE58"/>
    <mergeCell ref="ED43:EE43"/>
    <mergeCell ref="ED44:EE44"/>
    <mergeCell ref="ED45:EE45"/>
    <mergeCell ref="ED46:EE46"/>
    <mergeCell ref="DX54:DY54"/>
    <mergeCell ref="DV59:DW59"/>
    <mergeCell ref="DP35:DQ35"/>
    <mergeCell ref="DP36:DQ36"/>
    <mergeCell ref="DP37:DQ37"/>
    <mergeCell ref="DZ48:EA48"/>
    <mergeCell ref="BZ7:CA7"/>
    <mergeCell ref="CF7:CG7"/>
    <mergeCell ref="BZ8:CA8"/>
    <mergeCell ref="CF8:CG8"/>
    <mergeCell ref="BZ9:CA9"/>
    <mergeCell ref="CF9:CG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F15:DG15"/>
    <mergeCell ref="DF16:DG16"/>
    <mergeCell ref="DF17:DG17"/>
    <mergeCell ref="DF18:DG18"/>
    <mergeCell ref="DP56:DQ56"/>
    <mergeCell ref="DN15:DO15"/>
    <mergeCell ref="DP15:DQ15"/>
    <mergeCell ref="DN16:DO16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CL29:CM29"/>
    <mergeCell ref="DH27:DI27"/>
    <mergeCell ref="DJ27:DK27"/>
    <mergeCell ref="CJ46:CK46"/>
    <mergeCell ref="CR35:CS35"/>
    <mergeCell ref="DP43:DQ43"/>
    <mergeCell ref="DP44:DQ44"/>
    <mergeCell ref="CB25:CC25"/>
    <mergeCell ref="CH25:CI25"/>
    <mergeCell ref="CH26:CI26"/>
    <mergeCell ref="CH27:CI27"/>
    <mergeCell ref="CH28:CI28"/>
    <mergeCell ref="CR48:CS48"/>
    <mergeCell ref="CH36:CI36"/>
    <mergeCell ref="CL36:CM36"/>
    <mergeCell ref="CL37:CM37"/>
    <mergeCell ref="CJ37:CK37"/>
    <mergeCell ref="DF46:DG46"/>
    <mergeCell ref="DH43:DI43"/>
    <mergeCell ref="DH44:DI44"/>
    <mergeCell ref="DH45:DI45"/>
    <mergeCell ref="DN60:DO60"/>
    <mergeCell ref="DL58:DM58"/>
    <mergeCell ref="DL59:DM59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L47:CM47"/>
    <mergeCell ref="CL43:CM43"/>
    <mergeCell ref="CL44:CM44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DF100:DG100"/>
    <mergeCell ref="DJ80:DK80"/>
    <mergeCell ref="DH79:DI79"/>
    <mergeCell ref="DH71:DI71"/>
    <mergeCell ref="BX7:BY7"/>
    <mergeCell ref="BX8:BY8"/>
    <mergeCell ref="BX9:BY9"/>
    <mergeCell ref="DL43:DM43"/>
    <mergeCell ref="DL44:DM44"/>
    <mergeCell ref="DH108:DI108"/>
    <mergeCell ref="DH109:DI109"/>
    <mergeCell ref="DH110:DI110"/>
    <mergeCell ref="DF98:DG98"/>
    <mergeCell ref="ED98:EE98"/>
    <mergeCell ref="DF99:DG99"/>
    <mergeCell ref="ED99:EE99"/>
    <mergeCell ref="DF87:DG87"/>
    <mergeCell ref="DJ91:DK91"/>
    <mergeCell ref="ED100:EE100"/>
    <mergeCell ref="DF110:DG110"/>
    <mergeCell ref="ED110:EE110"/>
    <mergeCell ref="DH70:DI70"/>
    <mergeCell ref="DL67:DM67"/>
    <mergeCell ref="DL68:DM68"/>
    <mergeCell ref="DD109:DE109"/>
    <mergeCell ref="DF107:DG107"/>
    <mergeCell ref="ED107:EE107"/>
    <mergeCell ref="DF108:DG108"/>
    <mergeCell ref="ED108:EE108"/>
    <mergeCell ref="DF109:DG109"/>
    <mergeCell ref="ED109:EE109"/>
    <mergeCell ref="DH88:DI88"/>
    <mergeCell ref="DH107:DI107"/>
    <mergeCell ref="DZ81:EA81"/>
    <mergeCell ref="DZ69:EA69"/>
    <mergeCell ref="DZ70:EA70"/>
    <mergeCell ref="DZ71:EA71"/>
    <mergeCell ref="DZ72:EA72"/>
    <mergeCell ref="DJ107:DK107"/>
    <mergeCell ref="DJ108:DK108"/>
    <mergeCell ref="DJ109:DK109"/>
    <mergeCell ref="DH72:DI72"/>
    <mergeCell ref="DF59:DG59"/>
    <mergeCell ref="DF43:DG43"/>
    <mergeCell ref="CN89:CO89"/>
    <mergeCell ref="DL88:DM88"/>
    <mergeCell ref="ED87:EE87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T87:DU87"/>
    <mergeCell ref="DN87:DO87"/>
    <mergeCell ref="DR72:DS72"/>
    <mergeCell ref="DT79:DU79"/>
    <mergeCell ref="DN58:DO58"/>
    <mergeCell ref="DN59:DO59"/>
    <mergeCell ref="CR68:CS68"/>
    <mergeCell ref="CN57:CO57"/>
    <mergeCell ref="CX72:CY72"/>
    <mergeCell ref="DT70:DU70"/>
    <mergeCell ref="DT71:DU71"/>
    <mergeCell ref="CR59:CS59"/>
    <mergeCell ref="DD88:DE88"/>
    <mergeCell ref="DD89:DE89"/>
    <mergeCell ref="DD87:DE87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CT54:CU54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CV79:CW79"/>
    <mergeCell ref="CV80:CW80"/>
    <mergeCell ref="CV81:CW81"/>
    <mergeCell ref="CV87:CW87"/>
    <mergeCell ref="CT71:CU71"/>
    <mergeCell ref="CT79:CU79"/>
    <mergeCell ref="DB67:DC67"/>
    <mergeCell ref="CR67:CS67"/>
    <mergeCell ref="CJ66:CK66"/>
    <mergeCell ref="CJ67:CK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L66:CM66"/>
    <mergeCell ref="CN58:CO58"/>
    <mergeCell ref="CJ71:CK71"/>
    <mergeCell ref="CN55:CO55"/>
    <mergeCell ref="CJ72:CK72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W4:CZ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Z88:CA88"/>
    <mergeCell ref="BP91:BQ91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N71:BO71"/>
    <mergeCell ref="BF60:BG60"/>
    <mergeCell ref="BH66:BI66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J79:BK79"/>
    <mergeCell ref="BH72:BI72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98:BK98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1:C11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AD8:AE8"/>
    <mergeCell ref="B112:C112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V110:CW110"/>
    <mergeCell ref="CV91:CW91"/>
    <mergeCell ref="CN91:CO91"/>
    <mergeCell ref="CR108:CS108"/>
    <mergeCell ref="CL100:CM100"/>
    <mergeCell ref="CP91:CQ91"/>
    <mergeCell ref="CP108:CQ108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Z35:DA35"/>
    <mergeCell ref="CZ36:DA36"/>
    <mergeCell ref="CP110:CQ110"/>
    <mergeCell ref="CR110:CS110"/>
    <mergeCell ref="CT100:CU100"/>
    <mergeCell ref="CV100:CW100"/>
    <mergeCell ref="CX100:CY100"/>
    <mergeCell ref="CJ45:CK45"/>
    <mergeCell ref="CJ35:CK35"/>
    <mergeCell ref="CL46:CM46"/>
    <mergeCell ref="CT46:CU46"/>
    <mergeCell ref="CR37:CS37"/>
    <mergeCell ref="CT35:CU35"/>
    <mergeCell ref="CT45:CU45"/>
    <mergeCell ref="CZ37:DA37"/>
    <mergeCell ref="DB46:DC46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F81:CG81"/>
    <mergeCell ref="CH81:CI81"/>
    <mergeCell ref="CJ81:CK81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P89:CQ89"/>
    <mergeCell ref="CP90:CQ90"/>
    <mergeCell ref="CL79:CM79"/>
    <mergeCell ref="CT37:CU37"/>
    <mergeCell ref="CT36:CU36"/>
    <mergeCell ref="CP57:CQ57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N27:CO27"/>
    <mergeCell ref="CN28:CO28"/>
    <mergeCell ref="CJ15:CK15"/>
    <mergeCell ref="CJ16:CK16"/>
    <mergeCell ref="CJ17:CK17"/>
    <mergeCell ref="CJ18:CK18"/>
    <mergeCell ref="CL16:CM16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Z15:DA15"/>
    <mergeCell ref="CZ25:DA25"/>
    <mergeCell ref="CZ26:DA26"/>
    <mergeCell ref="CZ27:DA27"/>
    <mergeCell ref="CZ28:DA28"/>
    <mergeCell ref="DB98:DC98"/>
    <mergeCell ref="DB99:DC99"/>
    <mergeCell ref="DB100:DC100"/>
    <mergeCell ref="CZ70:DA70"/>
    <mergeCell ref="CT72:CU72"/>
    <mergeCell ref="CR80:CS80"/>
    <mergeCell ref="CR81:CS81"/>
    <mergeCell ref="CR89:CS89"/>
    <mergeCell ref="CR87:CS87"/>
    <mergeCell ref="CX79:CY79"/>
    <mergeCell ref="DB72:DC72"/>
    <mergeCell ref="DB66:DC66"/>
    <mergeCell ref="DB79:DC79"/>
    <mergeCell ref="DB80:DC80"/>
    <mergeCell ref="DB89:DC89"/>
    <mergeCell ref="CT81:CU81"/>
    <mergeCell ref="CT70:CU70"/>
    <mergeCell ref="CX69:CY69"/>
    <mergeCell ref="CX70:CY70"/>
    <mergeCell ref="CX71:CY71"/>
    <mergeCell ref="CN15:CO15"/>
    <mergeCell ref="CT27:CU27"/>
    <mergeCell ref="CT28:CU28"/>
    <mergeCell ref="CT29:CU29"/>
    <mergeCell ref="CV58:CW58"/>
    <mergeCell ref="CX35:CY35"/>
    <mergeCell ref="CX36:CY36"/>
    <mergeCell ref="CV89:CW89"/>
    <mergeCell ref="CV90:CW90"/>
    <mergeCell ref="CV59:CW59"/>
    <mergeCell ref="CP29:CQ29"/>
    <mergeCell ref="CV29:CW29"/>
    <mergeCell ref="CV18:CW18"/>
    <mergeCell ref="CR58:CS58"/>
    <mergeCell ref="CN54:CO54"/>
    <mergeCell ref="CN36:CO36"/>
    <mergeCell ref="CR98:CS98"/>
    <mergeCell ref="CP98:CQ98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CN29:CO29"/>
    <mergeCell ref="CP25:CQ25"/>
    <mergeCell ref="CP26:CQ26"/>
    <mergeCell ref="CP27:CQ27"/>
    <mergeCell ref="CR46:CS46"/>
    <mergeCell ref="CR47:CS47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X27:CY27"/>
    <mergeCell ref="CX28:CY28"/>
    <mergeCell ref="CR29:CS29"/>
    <mergeCell ref="CV35:CW35"/>
    <mergeCell ref="CV36:CW36"/>
    <mergeCell ref="CP44:CQ44"/>
    <mergeCell ref="CP45:CQ45"/>
    <mergeCell ref="CP46:CQ46"/>
    <mergeCell ref="CP47:CQ47"/>
    <mergeCell ref="CP109:CQ109"/>
    <mergeCell ref="CT90:CU90"/>
    <mergeCell ref="CT91:CU91"/>
    <mergeCell ref="CX16:CY16"/>
    <mergeCell ref="CX17:CY17"/>
    <mergeCell ref="CX18:CY18"/>
    <mergeCell ref="CR36:CS36"/>
    <mergeCell ref="CN16:CO16"/>
    <mergeCell ref="CN17:CO17"/>
    <mergeCell ref="CN18:CO18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29:CY29"/>
    <mergeCell ref="CT26:CU26"/>
    <mergeCell ref="CR17:CS17"/>
    <mergeCell ref="CR90:CS90"/>
    <mergeCell ref="CN25:CO25"/>
    <mergeCell ref="CN26:CO26"/>
    <mergeCell ref="CR99:CS99"/>
    <mergeCell ref="CR100:CS100"/>
    <mergeCell ref="CP99:CQ99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Z71:DA71"/>
    <mergeCell ref="CZ72:DA72"/>
    <mergeCell ref="CX80:CY80"/>
    <mergeCell ref="CX81:CY81"/>
    <mergeCell ref="CX48:CY48"/>
    <mergeCell ref="CT107:CU107"/>
    <mergeCell ref="CV60:CW60"/>
    <mergeCell ref="CT98:CU98"/>
    <mergeCell ref="CT80:CU80"/>
    <mergeCell ref="CX56:CY56"/>
    <mergeCell ref="CX59:CY59"/>
    <mergeCell ref="CP100:CQ100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88:CY88"/>
    <mergeCell ref="CX89:CY89"/>
    <mergeCell ref="DD72:DE72"/>
    <mergeCell ref="DD110:DE110"/>
    <mergeCell ref="CZ100:DA100"/>
    <mergeCell ref="CZ107:DA107"/>
    <mergeCell ref="DB107:DC107"/>
    <mergeCell ref="CZ108:DA108"/>
    <mergeCell ref="CZ109:DA109"/>
    <mergeCell ref="CZ110:DA110"/>
    <mergeCell ref="CZ57:DA57"/>
    <mergeCell ref="CZ58:DA58"/>
    <mergeCell ref="DF68:DG68"/>
    <mergeCell ref="DF69:DG69"/>
    <mergeCell ref="DF70:DG70"/>
    <mergeCell ref="CZ29:DA29"/>
    <mergeCell ref="DB25:DC25"/>
    <mergeCell ref="DB26:DC26"/>
    <mergeCell ref="DB27:DC27"/>
    <mergeCell ref="DB28:DC28"/>
    <mergeCell ref="DB29:DC29"/>
    <mergeCell ref="DB68:DC68"/>
    <mergeCell ref="DB69:DC69"/>
    <mergeCell ref="DD27:DE27"/>
    <mergeCell ref="CZ18:DA18"/>
    <mergeCell ref="DB57:DC57"/>
    <mergeCell ref="DB58:DC58"/>
    <mergeCell ref="DB59:DC59"/>
    <mergeCell ref="DB60:DC60"/>
    <mergeCell ref="CZ55:DA55"/>
    <mergeCell ref="CZ56:DA56"/>
    <mergeCell ref="DD67:DE67"/>
    <mergeCell ref="DD68:DE68"/>
    <mergeCell ref="DF47:DG47"/>
    <mergeCell ref="DF48:DG48"/>
    <mergeCell ref="DF54:DG54"/>
    <mergeCell ref="DF55:DG55"/>
    <mergeCell ref="DF56:DG56"/>
    <mergeCell ref="DF57:DG57"/>
    <mergeCell ref="DF58:DG58"/>
    <mergeCell ref="DD29:DE29"/>
    <mergeCell ref="DF29:DG29"/>
    <mergeCell ref="CZ59:DA59"/>
    <mergeCell ref="CZ60:DA60"/>
    <mergeCell ref="DL35:DM35"/>
    <mergeCell ref="DL36:DM36"/>
    <mergeCell ref="DL37:DM37"/>
    <mergeCell ref="DJ45:DK45"/>
    <mergeCell ref="DJ46:DK46"/>
    <mergeCell ref="DJ47:DK47"/>
    <mergeCell ref="DJ48:DK48"/>
    <mergeCell ref="CT47:CU47"/>
    <mergeCell ref="CT48:CU48"/>
    <mergeCell ref="CV25:CW25"/>
    <mergeCell ref="CX43:CY43"/>
    <mergeCell ref="DH46:DI46"/>
    <mergeCell ref="DH29:DI29"/>
    <mergeCell ref="DJ29:DK29"/>
    <mergeCell ref="DF25:DG25"/>
    <mergeCell ref="DH25:DI25"/>
    <mergeCell ref="DJ25:DK25"/>
    <mergeCell ref="DD26:DE26"/>
    <mergeCell ref="DF26:DG26"/>
    <mergeCell ref="DH26:DI26"/>
    <mergeCell ref="DJ26:DK26"/>
    <mergeCell ref="DF27:DG27"/>
    <mergeCell ref="DD25:DE25"/>
    <mergeCell ref="CT25:CU25"/>
    <mergeCell ref="CZ47:DA47"/>
    <mergeCell ref="DB47:DC47"/>
    <mergeCell ref="CX26:CY26"/>
    <mergeCell ref="CV26:CW26"/>
    <mergeCell ref="DD44:DE44"/>
    <mergeCell ref="DD45:DE45"/>
    <mergeCell ref="DD46:DE46"/>
    <mergeCell ref="DD47:DE47"/>
    <mergeCell ref="DF35:DG35"/>
    <mergeCell ref="DH36:DI36"/>
    <mergeCell ref="DH37:DI37"/>
    <mergeCell ref="DL69:DM69"/>
    <mergeCell ref="DL70:DM70"/>
    <mergeCell ref="DL71:DM71"/>
    <mergeCell ref="DL54:DM54"/>
    <mergeCell ref="DF72:DG72"/>
    <mergeCell ref="DH47:DI47"/>
    <mergeCell ref="DH48:DI48"/>
    <mergeCell ref="DN79:DO79"/>
    <mergeCell ref="DN80:DO8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J43:DK43"/>
    <mergeCell ref="DF36:DG36"/>
    <mergeCell ref="DF37:DG37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4:DC44"/>
    <mergeCell ref="CZ45:DA45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CZ48:DA48"/>
    <mergeCell ref="DB48:DC48"/>
    <mergeCell ref="DL56:DM56"/>
    <mergeCell ref="DB43:DC43"/>
    <mergeCell ref="DF44:DG44"/>
    <mergeCell ref="DJ54:DK54"/>
    <mergeCell ref="DJ55:DK55"/>
    <mergeCell ref="DJ56:DK56"/>
    <mergeCell ref="DJ57:DK57"/>
    <mergeCell ref="DL55:DM55"/>
    <mergeCell ref="DF66:DG66"/>
    <mergeCell ref="DF67:DG67"/>
    <mergeCell ref="DN81:DO81"/>
    <mergeCell ref="DP87:DQ87"/>
    <mergeCell ref="DP88:DQ88"/>
    <mergeCell ref="DP89:DQ89"/>
    <mergeCell ref="CX91:CY91"/>
    <mergeCell ref="DJ58:DK58"/>
    <mergeCell ref="DL57:DM57"/>
    <mergeCell ref="DF90:DG90"/>
    <mergeCell ref="DL79:DM79"/>
    <mergeCell ref="DL80:DM80"/>
    <mergeCell ref="DF80:DG80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DD90:DE90"/>
    <mergeCell ref="DD91:DE91"/>
    <mergeCell ref="DH87:DI87"/>
    <mergeCell ref="DH90:DI90"/>
    <mergeCell ref="DH91:DI91"/>
    <mergeCell ref="DF91:DG91"/>
    <mergeCell ref="DF60:DG60"/>
    <mergeCell ref="DP57:DQ57"/>
    <mergeCell ref="DJ87:DK87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DT72:DU72"/>
    <mergeCell ref="DP69:DQ69"/>
    <mergeCell ref="DP70:DQ70"/>
    <mergeCell ref="DP71:DQ71"/>
    <mergeCell ref="DP72:DQ72"/>
    <mergeCell ref="DP80:DQ80"/>
    <mergeCell ref="DP81:DQ81"/>
    <mergeCell ref="DP68:DQ68"/>
    <mergeCell ref="DP90:DQ90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6:DS56"/>
    <mergeCell ref="DN35:DO35"/>
    <mergeCell ref="DR55:DS55"/>
    <mergeCell ref="EF15:EG15"/>
    <mergeCell ref="EF16:EG16"/>
    <mergeCell ref="EF17:EG17"/>
    <mergeCell ref="EF18:EG18"/>
    <mergeCell ref="EH15:EI15"/>
    <mergeCell ref="EH16:EI16"/>
    <mergeCell ref="EH17:EI17"/>
    <mergeCell ref="EH18:EI18"/>
    <mergeCell ref="EB79:EC79"/>
    <mergeCell ref="EB80:EC80"/>
    <mergeCell ref="EB81:EC81"/>
    <mergeCell ref="EB87:EC87"/>
    <mergeCell ref="EB88:EC88"/>
    <mergeCell ref="EB89:EC89"/>
    <mergeCell ref="EB90:EC90"/>
    <mergeCell ref="ED90:EE90"/>
    <mergeCell ref="ED88:EE88"/>
    <mergeCell ref="ED89:EE89"/>
    <mergeCell ref="EB72:EC72"/>
    <mergeCell ref="EF54:EG54"/>
    <mergeCell ref="EF55:EG55"/>
    <mergeCell ref="EF56:EG56"/>
    <mergeCell ref="EF57:EG57"/>
    <mergeCell ref="EF58:EG58"/>
    <mergeCell ref="EF88:EG88"/>
    <mergeCell ref="ED60:EE60"/>
    <mergeCell ref="ED35:EE35"/>
    <mergeCell ref="ED36:EE36"/>
    <mergeCell ref="ED37:EE37"/>
    <mergeCell ref="EB35:EC35"/>
    <mergeCell ref="EB25:EC25"/>
    <mergeCell ref="EB26:EC26"/>
    <mergeCell ref="EJ81:EK81"/>
    <mergeCell ref="EH87:EI87"/>
    <mergeCell ref="EJ87:EK87"/>
    <mergeCell ref="EH88:EI88"/>
    <mergeCell ref="EJ88:EK88"/>
    <mergeCell ref="EH89:EI89"/>
    <mergeCell ref="EJ89:EK89"/>
    <mergeCell ref="EH90:EI90"/>
    <mergeCell ref="EJ90:EK90"/>
    <mergeCell ref="DZ15:EA15"/>
    <mergeCell ref="EB15:EC15"/>
    <mergeCell ref="DZ16:EA16"/>
    <mergeCell ref="EB16:EC16"/>
    <mergeCell ref="DZ17:EA17"/>
    <mergeCell ref="EB17:EC17"/>
    <mergeCell ref="DZ18:EA18"/>
    <mergeCell ref="EB18:EC18"/>
    <mergeCell ref="EH35:EI35"/>
    <mergeCell ref="EJ35:EK35"/>
    <mergeCell ref="EH36:EI36"/>
    <mergeCell ref="EJ36:EK36"/>
    <mergeCell ref="EH37:EI37"/>
    <mergeCell ref="EJ37:EK37"/>
    <mergeCell ref="EH43:EI43"/>
    <mergeCell ref="EH44:EI44"/>
    <mergeCell ref="EB36:EC36"/>
    <mergeCell ref="EB37:EC37"/>
    <mergeCell ref="EF35:EG35"/>
    <mergeCell ref="ED15:EE15"/>
    <mergeCell ref="ED16:EE16"/>
    <mergeCell ref="ED17:EE17"/>
    <mergeCell ref="ED18:EE18"/>
    <mergeCell ref="EL90:EM90"/>
    <mergeCell ref="EN56:EO56"/>
    <mergeCell ref="EN57:EO57"/>
    <mergeCell ref="EN58:EO58"/>
    <mergeCell ref="EN59:EO59"/>
    <mergeCell ref="EN60:EO60"/>
    <mergeCell ref="EN66:EO66"/>
    <mergeCell ref="EN67:EO67"/>
    <mergeCell ref="EN68:EO68"/>
    <mergeCell ref="EL69:EM69"/>
    <mergeCell ref="EL70:EM70"/>
    <mergeCell ref="EL71:EM71"/>
    <mergeCell ref="EL72:EM72"/>
    <mergeCell ref="EL79:EM79"/>
    <mergeCell ref="EL80:EM80"/>
    <mergeCell ref="EL81:EM81"/>
    <mergeCell ref="EL87:EM87"/>
    <mergeCell ref="EL88:EM88"/>
    <mergeCell ref="EL89:EM89"/>
    <mergeCell ref="ER68:ES68"/>
    <mergeCell ref="ER69:ES69"/>
    <mergeCell ref="ER70:ES70"/>
    <mergeCell ref="ER71:ES71"/>
    <mergeCell ref="DT29:DU29"/>
    <mergeCell ref="DV29:DW29"/>
    <mergeCell ref="DX29:DY29"/>
    <mergeCell ref="DZ25:EA25"/>
    <mergeCell ref="DZ26:EA26"/>
    <mergeCell ref="DZ27:EA27"/>
    <mergeCell ref="DZ28:EA28"/>
    <mergeCell ref="DZ29:EA29"/>
    <mergeCell ref="EP66:EQ66"/>
    <mergeCell ref="EP67:EQ67"/>
    <mergeCell ref="EP68:EQ68"/>
    <mergeCell ref="EP69:EQ69"/>
    <mergeCell ref="EP70:EQ70"/>
    <mergeCell ref="EP71:EQ71"/>
    <mergeCell ref="EL43:EM43"/>
    <mergeCell ref="EL44:EM44"/>
    <mergeCell ref="EL45:EM45"/>
    <mergeCell ref="EL46:EM46"/>
    <mergeCell ref="EL47:EM47"/>
    <mergeCell ref="EL48:EM48"/>
    <mergeCell ref="EL54:EM54"/>
    <mergeCell ref="EL55:EM55"/>
    <mergeCell ref="EL56:EM56"/>
    <mergeCell ref="EL57:EM57"/>
    <mergeCell ref="EL58:EM58"/>
    <mergeCell ref="EL59:EM59"/>
    <mergeCell ref="DZ54:EA54"/>
    <mergeCell ref="DX55:DY55"/>
    <mergeCell ref="EP87:EQ87"/>
    <mergeCell ref="EP88:EQ88"/>
    <mergeCell ref="EP89:EQ89"/>
    <mergeCell ref="EP35:EQ35"/>
    <mergeCell ref="EP36:EQ36"/>
    <mergeCell ref="EP37:EQ37"/>
    <mergeCell ref="EN43:EO43"/>
    <mergeCell ref="EN44:EO44"/>
    <mergeCell ref="EN45:EO45"/>
    <mergeCell ref="EN46:EO46"/>
    <mergeCell ref="EN47:EO47"/>
    <mergeCell ref="EN48:EO48"/>
    <mergeCell ref="EN54:EO54"/>
    <mergeCell ref="EN55:EO55"/>
    <mergeCell ref="EN87:EO87"/>
    <mergeCell ref="EN88:EO88"/>
    <mergeCell ref="EN89:EO89"/>
    <mergeCell ref="EN37:EO37"/>
    <mergeCell ref="EP58:EQ58"/>
    <mergeCell ref="EP59:EQ59"/>
    <mergeCell ref="EP60:EQ60"/>
    <mergeCell ref="EP72:EQ72"/>
    <mergeCell ref="EP79:EQ79"/>
    <mergeCell ref="EP80:EQ80"/>
    <mergeCell ref="EN79:EO79"/>
    <mergeCell ref="EN80:EO80"/>
    <mergeCell ref="EN81:EO81"/>
    <mergeCell ref="DL98:DM98"/>
    <mergeCell ref="DL99:DM99"/>
    <mergeCell ref="DL100:DM100"/>
    <mergeCell ref="DN98:DO98"/>
    <mergeCell ref="DN99:DO99"/>
    <mergeCell ref="DN100:DO100"/>
    <mergeCell ref="DL107:DM107"/>
    <mergeCell ref="DL108:DM108"/>
    <mergeCell ref="DL109:DM109"/>
    <mergeCell ref="DL110:DM110"/>
    <mergeCell ref="DN107:DO107"/>
    <mergeCell ref="DN108:DO108"/>
    <mergeCell ref="DN109:DO109"/>
    <mergeCell ref="DN110:DO110"/>
    <mergeCell ref="EN69:EO69"/>
    <mergeCell ref="EN70:EO70"/>
    <mergeCell ref="EN71:EO71"/>
    <mergeCell ref="EN72:EO72"/>
    <mergeCell ref="EN90:EO90"/>
    <mergeCell ref="EN91:EO91"/>
    <mergeCell ref="EL91:EM91"/>
    <mergeCell ref="EH91:EI91"/>
    <mergeCell ref="EJ91:EK91"/>
    <mergeCell ref="EJ69:EK69"/>
    <mergeCell ref="EJ70:EK70"/>
    <mergeCell ref="EJ71:EK71"/>
    <mergeCell ref="EJ72:EK72"/>
    <mergeCell ref="EH79:EI79"/>
    <mergeCell ref="EJ79:EK79"/>
    <mergeCell ref="EH80:EI80"/>
    <mergeCell ref="EJ80:EK80"/>
    <mergeCell ref="EH81:EI81"/>
    <mergeCell ref="EJ15:EK15"/>
    <mergeCell ref="EJ16:EK16"/>
    <mergeCell ref="EJ17:EK17"/>
    <mergeCell ref="EJ18:EK18"/>
    <mergeCell ref="ER35:ES35"/>
    <mergeCell ref="ER36:ES36"/>
    <mergeCell ref="ER37:ES37"/>
    <mergeCell ref="EP43:EQ43"/>
    <mergeCell ref="EP44:EQ44"/>
    <mergeCell ref="EP45:EQ45"/>
    <mergeCell ref="EP46:EQ46"/>
    <mergeCell ref="EP47:EQ47"/>
    <mergeCell ref="EP48:EQ48"/>
    <mergeCell ref="EP54:EQ54"/>
    <mergeCell ref="EP55:EQ55"/>
    <mergeCell ref="EP56:EQ56"/>
    <mergeCell ref="EP57:EQ57"/>
    <mergeCell ref="ET54:EU54"/>
    <mergeCell ref="ET55:EU55"/>
    <mergeCell ref="ET56:EU56"/>
    <mergeCell ref="ET57:EU57"/>
    <mergeCell ref="EL15:EM15"/>
    <mergeCell ref="EL16:EM16"/>
    <mergeCell ref="EL17:EM17"/>
    <mergeCell ref="EL18:EM18"/>
    <mergeCell ref="ER72:ES72"/>
    <mergeCell ref="ER79:ES79"/>
    <mergeCell ref="ER80:ES80"/>
    <mergeCell ref="ER81:ES81"/>
    <mergeCell ref="ER87:ES87"/>
    <mergeCell ref="ER88:ES88"/>
    <mergeCell ref="ER89:ES89"/>
    <mergeCell ref="ER90:ES90"/>
    <mergeCell ref="ER91:ES91"/>
    <mergeCell ref="DR98:DS98"/>
    <mergeCell ref="DR99:DS99"/>
    <mergeCell ref="DR100:DS100"/>
    <mergeCell ref="DP98:DQ98"/>
    <mergeCell ref="DP99:DQ99"/>
    <mergeCell ref="DP100:DQ100"/>
    <mergeCell ref="DT98:DU98"/>
    <mergeCell ref="DV98:DW98"/>
    <mergeCell ref="DT99:DU99"/>
    <mergeCell ref="DV99:DW99"/>
    <mergeCell ref="DT100:DU100"/>
    <mergeCell ref="DV100:DW100"/>
    <mergeCell ref="DX98:DY98"/>
    <mergeCell ref="DX99:DY99"/>
    <mergeCell ref="DX100:DY100"/>
    <mergeCell ref="DZ98:EA98"/>
    <mergeCell ref="DZ99:EA99"/>
    <mergeCell ref="DZ100:EA100"/>
    <mergeCell ref="EB98:EC98"/>
    <mergeCell ref="EB99:EC99"/>
    <mergeCell ref="EP90:EQ90"/>
    <mergeCell ref="EP91:EQ91"/>
    <mergeCell ref="EP81:EQ81"/>
    <mergeCell ref="EB100:EC100"/>
    <mergeCell ref="EF98:EG98"/>
    <mergeCell ref="EH98:EI98"/>
    <mergeCell ref="EJ98:EK98"/>
    <mergeCell ref="EL98:EM98"/>
    <mergeCell ref="EN98:EO98"/>
    <mergeCell ref="EF99:EG99"/>
    <mergeCell ref="EH99:EI99"/>
    <mergeCell ref="EJ99:EK99"/>
    <mergeCell ref="EL99:EM99"/>
    <mergeCell ref="EN99:EO99"/>
    <mergeCell ref="EF100:EG100"/>
    <mergeCell ref="EH100:EI100"/>
    <mergeCell ref="EJ100:EK100"/>
    <mergeCell ref="EL100:EM100"/>
    <mergeCell ref="EN100:EO100"/>
    <mergeCell ref="EP98:EQ98"/>
    <mergeCell ref="EP99:EQ99"/>
    <mergeCell ref="EP100:EQ100"/>
    <mergeCell ref="ET98:EU98"/>
    <mergeCell ref="ET99:EU99"/>
    <mergeCell ref="ET100:EU100"/>
    <mergeCell ref="DP107:DQ107"/>
    <mergeCell ref="DR107:DS107"/>
    <mergeCell ref="DT107:DU107"/>
    <mergeCell ref="DP108:DQ108"/>
    <mergeCell ref="DR108:DS108"/>
    <mergeCell ref="DT108:DU108"/>
    <mergeCell ref="DP109:DQ109"/>
    <mergeCell ref="DR109:DS109"/>
    <mergeCell ref="DT109:DU109"/>
    <mergeCell ref="DP110:DQ110"/>
    <mergeCell ref="DR110:DS110"/>
    <mergeCell ref="DT110:DU110"/>
    <mergeCell ref="DV107:DW107"/>
    <mergeCell ref="DV108:DW108"/>
    <mergeCell ref="DV109:DW109"/>
    <mergeCell ref="DV110:DW110"/>
    <mergeCell ref="DX107:DY107"/>
    <mergeCell ref="DZ107:EA107"/>
    <mergeCell ref="DX108:DY108"/>
    <mergeCell ref="DZ108:EA108"/>
    <mergeCell ref="DX109:DY109"/>
    <mergeCell ref="DZ109:EA109"/>
    <mergeCell ref="DX110:DY110"/>
    <mergeCell ref="DZ110:EA110"/>
    <mergeCell ref="EB107:EC107"/>
    <mergeCell ref="EB108:EC108"/>
    <mergeCell ref="EB109:EC109"/>
    <mergeCell ref="EB110:EC110"/>
    <mergeCell ref="EF107:EG107"/>
    <mergeCell ref="ET107:EU107"/>
    <mergeCell ref="ET108:EU108"/>
    <mergeCell ref="ET109:EU109"/>
    <mergeCell ref="ET110:EU110"/>
    <mergeCell ref="EF108:EG108"/>
    <mergeCell ref="EF109:EG109"/>
    <mergeCell ref="EF110:EG110"/>
    <mergeCell ref="EH107:EI107"/>
    <mergeCell ref="EJ107:EK107"/>
    <mergeCell ref="EL107:EM107"/>
    <mergeCell ref="EN107:EO107"/>
    <mergeCell ref="EP107:EQ107"/>
    <mergeCell ref="EH108:EI108"/>
    <mergeCell ref="EJ108:EK108"/>
    <mergeCell ref="EL108:EM108"/>
    <mergeCell ref="EN108:EO108"/>
    <mergeCell ref="EP108:EQ108"/>
    <mergeCell ref="EH109:EI109"/>
    <mergeCell ref="EJ109:EK109"/>
    <mergeCell ref="EL109:EM109"/>
    <mergeCell ref="EN109:EO109"/>
    <mergeCell ref="EP109:EQ109"/>
    <mergeCell ref="EH110:EI110"/>
    <mergeCell ref="EJ110:EK110"/>
    <mergeCell ref="EL110:EM110"/>
    <mergeCell ref="EN110:EO110"/>
    <mergeCell ref="EP110:EQ110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portrait" r:id="rId1"/>
  <headerFooter alignWithMargins="0">
    <oddFooter>&amp;P ページ</oddFooter>
  </headerFooter>
  <rowBreaks count="1" manualBreakCount="1">
    <brk id="62" max="1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3:Q3"/>
  <sheetViews>
    <sheetView zoomScale="85" zoomScaleNormal="85" workbookViewId="0">
      <selection activeCell="L91" sqref="L91"/>
    </sheetView>
  </sheetViews>
  <sheetFormatPr baseColWidth="10" defaultColWidth="9" defaultRowHeight="13.5"/>
  <sheetData>
    <row r="3" spans="1:17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topLeftCell="K1" workbookViewId="0">
      <selection activeCell="P7" sqref="P7"/>
    </sheetView>
  </sheetViews>
  <sheetFormatPr baseColWidth="10" defaultColWidth="9" defaultRowHeight="13.5"/>
  <cols>
    <col min="1" max="10" width="0" hidden="1" customWidth="1"/>
  </cols>
  <sheetData>
    <row r="1" spans="1:53" ht="14.25">
      <c r="A1" s="4" t="s">
        <v>32</v>
      </c>
      <c r="B1" s="10"/>
      <c r="C1" s="10"/>
      <c r="D1" s="10"/>
      <c r="E1" s="10" t="s">
        <v>117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2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14.25">
      <c r="A2" s="4" t="s">
        <v>118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4" spans="1:53">
      <c r="A4" s="53"/>
      <c r="B4" s="53" t="s">
        <v>119</v>
      </c>
      <c r="C4" s="53" t="s">
        <v>120</v>
      </c>
      <c r="D4" s="54" t="s">
        <v>34</v>
      </c>
      <c r="E4" s="52"/>
      <c r="F4" s="53"/>
      <c r="G4" s="53" t="s">
        <v>119</v>
      </c>
      <c r="H4" s="53" t="s">
        <v>120</v>
      </c>
      <c r="I4" s="54" t="s">
        <v>34</v>
      </c>
    </row>
    <row r="5" spans="1:53">
      <c r="A5" s="55">
        <v>42385</v>
      </c>
      <c r="B5" s="56">
        <v>10452</v>
      </c>
      <c r="C5" s="57">
        <v>0.49399999999999999</v>
      </c>
      <c r="D5" s="58">
        <v>-0.12</v>
      </c>
      <c r="E5" s="10"/>
      <c r="F5" s="59" t="s">
        <v>121</v>
      </c>
      <c r="G5" s="56">
        <v>10369</v>
      </c>
      <c r="H5" s="57">
        <v>0.47659117394025713</v>
      </c>
      <c r="I5" s="58">
        <v>-8.8999999999999996E-2</v>
      </c>
    </row>
    <row r="6" spans="1:53">
      <c r="A6" s="55">
        <v>42417</v>
      </c>
      <c r="B6" s="56">
        <v>10459</v>
      </c>
      <c r="C6" s="57">
        <v>0.53</v>
      </c>
      <c r="D6" s="58">
        <v>-0.107</v>
      </c>
      <c r="E6" s="10"/>
      <c r="F6" s="59" t="s">
        <v>122</v>
      </c>
      <c r="G6" s="60">
        <v>10500</v>
      </c>
      <c r="H6" s="61">
        <v>0.47497772000000005</v>
      </c>
      <c r="I6" s="58">
        <v>-8.9999999999999993E-3</v>
      </c>
    </row>
    <row r="7" spans="1:53">
      <c r="A7" s="55">
        <v>42460</v>
      </c>
      <c r="B7" s="56">
        <v>10452</v>
      </c>
      <c r="C7" s="57">
        <v>0.50743000000000005</v>
      </c>
      <c r="D7" s="58">
        <v>-0.06</v>
      </c>
      <c r="E7" s="10"/>
      <c r="F7" s="59" t="s">
        <v>123</v>
      </c>
      <c r="G7" s="56">
        <v>10205</v>
      </c>
      <c r="H7" s="57">
        <v>0.44862828083333334</v>
      </c>
      <c r="I7" s="58">
        <v>-4.8424481740959369E-2</v>
      </c>
    </row>
    <row r="8" spans="1:53">
      <c r="A8" s="55">
        <v>42479</v>
      </c>
      <c r="B8" s="56">
        <v>10452</v>
      </c>
      <c r="C8" s="57">
        <v>0.498</v>
      </c>
      <c r="D8" s="58">
        <v>-0.114</v>
      </c>
      <c r="E8" s="10"/>
      <c r="F8" s="59" t="s">
        <v>124</v>
      </c>
      <c r="G8" s="56">
        <v>10205</v>
      </c>
      <c r="H8" s="57">
        <v>0.44795000000000001</v>
      </c>
      <c r="I8" s="58">
        <v>-2E-3</v>
      </c>
    </row>
    <row r="9" spans="1:53">
      <c r="A9" s="55">
        <v>42492</v>
      </c>
      <c r="B9" s="56">
        <v>10447</v>
      </c>
      <c r="C9" s="57">
        <v>0.45472800000000002</v>
      </c>
      <c r="D9" s="58">
        <v>-0.112</v>
      </c>
      <c r="E9" s="10"/>
      <c r="F9" s="59" t="s">
        <v>125</v>
      </c>
      <c r="G9" s="56">
        <v>10205</v>
      </c>
      <c r="H9" s="57">
        <f>SUM(C53:C55)/3</f>
        <v>0.39300000000000002</v>
      </c>
      <c r="I9" s="58" t="s">
        <v>53</v>
      </c>
    </row>
    <row r="10" spans="1:53">
      <c r="A10" s="55">
        <v>42524</v>
      </c>
      <c r="B10" s="56">
        <v>10447</v>
      </c>
      <c r="C10" s="57">
        <v>0.45907916148176497</v>
      </c>
      <c r="D10" s="58">
        <v>-7.9000000000000001E-2</v>
      </c>
      <c r="E10" s="10"/>
    </row>
    <row r="11" spans="1:53">
      <c r="A11" s="55">
        <v>42555</v>
      </c>
      <c r="B11" s="56">
        <v>10498</v>
      </c>
      <c r="C11" s="57">
        <v>0.472495</v>
      </c>
      <c r="D11" s="58">
        <v>-6.0999999999999999E-2</v>
      </c>
      <c r="E11" s="10"/>
    </row>
    <row r="12" spans="1:53">
      <c r="A12" s="55">
        <v>42586</v>
      </c>
      <c r="B12" s="56">
        <v>10449</v>
      </c>
      <c r="C12" s="57">
        <v>0.45112039769202</v>
      </c>
      <c r="D12" s="58">
        <v>-0.14499999999999999</v>
      </c>
      <c r="E12" s="10"/>
    </row>
    <row r="13" spans="1:53">
      <c r="A13" s="55">
        <v>42618</v>
      </c>
      <c r="B13" s="56">
        <v>10449</v>
      </c>
      <c r="C13" s="57">
        <v>0.44966663476568702</v>
      </c>
      <c r="D13" s="58">
        <v>-9.9000000000000005E-2</v>
      </c>
      <c r="E13" s="10"/>
    </row>
    <row r="14" spans="1:53">
      <c r="A14" s="55">
        <v>42649</v>
      </c>
      <c r="B14" s="56">
        <v>10499</v>
      </c>
      <c r="C14" s="57">
        <v>0.47099999999999997</v>
      </c>
      <c r="D14" s="58">
        <v>-4.7E-2</v>
      </c>
      <c r="E14" s="10"/>
    </row>
    <row r="15" spans="1:53">
      <c r="A15" s="55">
        <v>42681</v>
      </c>
      <c r="B15" s="56">
        <v>10376</v>
      </c>
      <c r="C15" s="57">
        <v>0.48506489334361402</v>
      </c>
      <c r="D15" s="58">
        <v>-5.6000000000000001E-2</v>
      </c>
      <c r="E15" s="10"/>
    </row>
    <row r="16" spans="1:53">
      <c r="A16" s="55">
        <v>42712</v>
      </c>
      <c r="B16" s="56">
        <v>10369</v>
      </c>
      <c r="C16" s="57">
        <v>0.44700000000000001</v>
      </c>
      <c r="D16" s="58">
        <v>-5.5E-2</v>
      </c>
      <c r="E16" s="10"/>
    </row>
    <row r="17" spans="1:11">
      <c r="A17" s="55">
        <v>42741</v>
      </c>
      <c r="B17" s="56">
        <v>10405</v>
      </c>
      <c r="C17" s="57">
        <v>0.49574099999999999</v>
      </c>
      <c r="D17" s="58">
        <v>5.0000000000000001E-3</v>
      </c>
      <c r="E17" s="10"/>
    </row>
    <row r="18" spans="1:11">
      <c r="A18" s="55">
        <v>42773</v>
      </c>
      <c r="B18" s="56">
        <v>10405</v>
      </c>
      <c r="C18" s="57">
        <v>0.52631629999999996</v>
      </c>
      <c r="D18" s="58">
        <v>-7.0000000000000001E-3</v>
      </c>
      <c r="E18" s="10"/>
    </row>
    <row r="19" spans="1:11">
      <c r="A19" s="55">
        <v>42802</v>
      </c>
      <c r="B19" s="56">
        <v>10500</v>
      </c>
      <c r="C19" s="57">
        <v>0.51100000000000001</v>
      </c>
      <c r="D19" s="58">
        <v>7.0000000000000001E-3</v>
      </c>
      <c r="E19" s="10"/>
    </row>
    <row r="20" spans="1:11">
      <c r="A20" s="55">
        <v>42834</v>
      </c>
      <c r="B20" s="56">
        <v>10500</v>
      </c>
      <c r="C20" s="57">
        <v>0.483628</v>
      </c>
      <c r="D20" s="58">
        <v>-2.9000000000000001E-2</v>
      </c>
      <c r="E20" s="10"/>
    </row>
    <row r="21" spans="1:11">
      <c r="A21" s="55">
        <v>42865</v>
      </c>
      <c r="B21" s="56">
        <v>10488</v>
      </c>
      <c r="C21" s="57">
        <v>0.44700000000000001</v>
      </c>
      <c r="D21" s="58">
        <v>-1.7000000000000001E-2</v>
      </c>
      <c r="E21" s="10"/>
    </row>
    <row r="22" spans="1:11">
      <c r="A22" s="55">
        <v>42897</v>
      </c>
      <c r="B22" s="56">
        <v>10488</v>
      </c>
      <c r="C22" s="57">
        <v>0.45500000000000002</v>
      </c>
      <c r="D22" s="58">
        <v>-8.0000000000000002E-3</v>
      </c>
      <c r="E22" s="10"/>
    </row>
    <row r="23" spans="1:11">
      <c r="A23" s="55">
        <v>42928</v>
      </c>
      <c r="B23" s="60">
        <v>10500</v>
      </c>
      <c r="C23" s="61">
        <v>0.44400000000000001</v>
      </c>
      <c r="D23" s="58">
        <v>-0.06</v>
      </c>
      <c r="E23" s="10"/>
    </row>
    <row r="24" spans="1:11">
      <c r="A24" s="55">
        <v>42955</v>
      </c>
      <c r="B24" s="60">
        <v>10500</v>
      </c>
      <c r="C24" s="61">
        <v>0.46</v>
      </c>
      <c r="D24" s="58">
        <v>1.6E-2</v>
      </c>
      <c r="E24" s="24"/>
    </row>
    <row r="25" spans="1:11">
      <c r="A25" s="55">
        <v>42987</v>
      </c>
      <c r="B25" s="60">
        <v>10500</v>
      </c>
      <c r="C25" s="61">
        <v>0.47299999999999998</v>
      </c>
      <c r="D25" s="58">
        <v>5.2999999999999999E-2</v>
      </c>
      <c r="E25" s="10"/>
    </row>
    <row r="26" spans="1:11">
      <c r="A26" s="55">
        <v>43018</v>
      </c>
      <c r="B26" s="60">
        <v>10500</v>
      </c>
      <c r="C26" s="61">
        <v>0.47399999999999998</v>
      </c>
      <c r="D26" s="58">
        <v>6.0000000000000001E-3</v>
      </c>
      <c r="E26" s="10"/>
    </row>
    <row r="27" spans="1:11">
      <c r="A27" s="55">
        <v>43050</v>
      </c>
      <c r="B27" s="60">
        <v>10500</v>
      </c>
      <c r="C27" s="61">
        <v>0.45474599999999998</v>
      </c>
      <c r="D27" s="58">
        <v>-6.3E-2</v>
      </c>
      <c r="E27" s="10"/>
    </row>
    <row r="28" spans="1:11">
      <c r="A28" s="55">
        <v>43081</v>
      </c>
      <c r="B28" s="60">
        <v>10500</v>
      </c>
      <c r="C28" s="61">
        <v>0.433</v>
      </c>
      <c r="D28" s="58">
        <v>-3.2000000000000001E-2</v>
      </c>
      <c r="E28" s="10"/>
      <c r="G28" t="s">
        <v>121</v>
      </c>
      <c r="H28" t="s">
        <v>122</v>
      </c>
      <c r="I28" t="s">
        <v>123</v>
      </c>
      <c r="J28" t="s">
        <v>124</v>
      </c>
      <c r="K28" t="s">
        <v>125</v>
      </c>
    </row>
    <row r="29" spans="1:11">
      <c r="A29" s="55">
        <v>43111</v>
      </c>
      <c r="B29" s="56">
        <v>10500</v>
      </c>
      <c r="C29" s="57">
        <v>0.46200000000000002</v>
      </c>
      <c r="D29" s="58">
        <v>-6.8000000000000005E-2</v>
      </c>
      <c r="E29" s="10"/>
      <c r="F29" t="s">
        <v>126</v>
      </c>
      <c r="G29" s="62">
        <v>0.49399999999999999</v>
      </c>
      <c r="H29" s="62">
        <v>0.49574099999999999</v>
      </c>
      <c r="I29" s="62">
        <v>0.46200000000000002</v>
      </c>
      <c r="J29" s="62">
        <v>0.45600000000000002</v>
      </c>
      <c r="K29" s="62">
        <v>0.41899999999999998</v>
      </c>
    </row>
    <row r="30" spans="1:11">
      <c r="A30" s="55">
        <v>43143</v>
      </c>
      <c r="B30" s="56">
        <v>10500</v>
      </c>
      <c r="C30" s="57">
        <v>0.51300000000000001</v>
      </c>
      <c r="D30" s="58">
        <v>-2.5000000000000001E-2</v>
      </c>
      <c r="E30" s="10"/>
      <c r="F30" t="s">
        <v>127</v>
      </c>
      <c r="G30" s="62">
        <v>0.53</v>
      </c>
      <c r="H30" s="62">
        <v>0.52631629999999996</v>
      </c>
      <c r="I30" s="62">
        <v>0.51300000000000001</v>
      </c>
      <c r="J30" s="62">
        <v>0.52640500000000001</v>
      </c>
      <c r="K30" s="62">
        <v>0.46</v>
      </c>
    </row>
    <row r="31" spans="1:11">
      <c r="A31" s="55">
        <v>43172</v>
      </c>
      <c r="B31" s="56">
        <v>10199</v>
      </c>
      <c r="C31" s="57">
        <v>0.45537987000000002</v>
      </c>
      <c r="D31" s="58">
        <v>-0.108</v>
      </c>
      <c r="E31" s="10"/>
      <c r="F31" t="s">
        <v>128</v>
      </c>
      <c r="G31" s="62">
        <v>0.50743000000000005</v>
      </c>
      <c r="H31" s="62">
        <v>0.51100000000000001</v>
      </c>
      <c r="I31" s="62">
        <v>0.45537987000000002</v>
      </c>
      <c r="J31" s="62">
        <v>0.49164069999999999</v>
      </c>
      <c r="K31" s="62">
        <v>0.3</v>
      </c>
    </row>
    <row r="32" spans="1:11">
      <c r="A32" s="55">
        <v>43191</v>
      </c>
      <c r="B32" s="56">
        <v>10199</v>
      </c>
      <c r="C32" s="57">
        <v>0.4539203</v>
      </c>
      <c r="D32" s="58">
        <v>-6.0999999999999999E-2</v>
      </c>
      <c r="E32" s="10"/>
      <c r="F32" t="s">
        <v>129</v>
      </c>
      <c r="G32" s="62">
        <v>0.498</v>
      </c>
      <c r="H32" s="62">
        <v>0.483628</v>
      </c>
      <c r="I32" s="62">
        <v>0.4539203</v>
      </c>
      <c r="J32" s="62">
        <v>0.46</v>
      </c>
      <c r="K32" s="62"/>
    </row>
    <row r="33" spans="1:11">
      <c r="A33" s="55">
        <v>43222</v>
      </c>
      <c r="B33" s="56">
        <v>10199</v>
      </c>
      <c r="C33" s="57">
        <v>0.439</v>
      </c>
      <c r="D33" s="58">
        <v>-1.7999999999999999E-2</v>
      </c>
      <c r="E33" s="10"/>
      <c r="F33" t="s">
        <v>130</v>
      </c>
      <c r="G33" s="62">
        <v>0.45472800000000002</v>
      </c>
      <c r="H33" s="62">
        <v>0.44700000000000001</v>
      </c>
      <c r="I33" s="62">
        <v>0.439</v>
      </c>
      <c r="J33" s="62">
        <v>0.42071999999999998</v>
      </c>
      <c r="K33" s="62"/>
    </row>
    <row r="34" spans="1:11">
      <c r="A34" s="55">
        <v>43254</v>
      </c>
      <c r="B34" s="56">
        <v>10205</v>
      </c>
      <c r="C34" s="57">
        <v>0.43969999999999998</v>
      </c>
      <c r="D34" s="58">
        <v>-3.4602803933252546E-2</v>
      </c>
      <c r="E34" s="10"/>
      <c r="F34" t="s">
        <v>131</v>
      </c>
      <c r="G34" s="62">
        <v>0.45907916148176497</v>
      </c>
      <c r="H34" s="62">
        <v>0.45500000000000002</v>
      </c>
      <c r="I34" s="62">
        <v>0.43969999999999998</v>
      </c>
      <c r="J34" s="62">
        <v>0.44001950000000001</v>
      </c>
      <c r="K34" s="62"/>
    </row>
    <row r="35" spans="1:11">
      <c r="A35" s="55">
        <v>43285</v>
      </c>
      <c r="B35" s="56">
        <v>10205</v>
      </c>
      <c r="C35" s="57">
        <v>0.44828000000000001</v>
      </c>
      <c r="D35" s="58">
        <v>9.3952477722174521E-3</v>
      </c>
      <c r="E35" s="10"/>
      <c r="F35" t="s">
        <v>132</v>
      </c>
      <c r="G35" s="62">
        <v>0.472495</v>
      </c>
      <c r="H35" s="62">
        <v>0.44400000000000001</v>
      </c>
      <c r="I35" s="62">
        <v>0.44828000000000001</v>
      </c>
      <c r="J35" s="62">
        <v>0.42646077982013902</v>
      </c>
      <c r="K35" s="62"/>
    </row>
    <row r="36" spans="1:11">
      <c r="A36" s="55">
        <v>43317</v>
      </c>
      <c r="B36" s="56">
        <v>10205</v>
      </c>
      <c r="C36" s="57">
        <v>0.42399999999999999</v>
      </c>
      <c r="D36" s="58">
        <v>-7.8E-2</v>
      </c>
      <c r="E36" s="10"/>
      <c r="F36" t="s">
        <v>133</v>
      </c>
      <c r="G36" s="62">
        <v>0.45112039769202</v>
      </c>
      <c r="H36" s="62">
        <v>0.46</v>
      </c>
      <c r="I36" s="62">
        <v>0.42399999999999999</v>
      </c>
      <c r="J36" s="62">
        <v>0.44075800999999998</v>
      </c>
      <c r="K36" s="62"/>
    </row>
    <row r="37" spans="1:11">
      <c r="A37" s="55">
        <v>43349</v>
      </c>
      <c r="B37" s="56">
        <v>10205</v>
      </c>
      <c r="C37" s="57">
        <v>0.40662999999999999</v>
      </c>
      <c r="D37" s="58">
        <v>-0.14082935755004411</v>
      </c>
      <c r="E37" s="10"/>
      <c r="F37" t="s">
        <v>134</v>
      </c>
      <c r="G37" s="62">
        <v>0.44966663476568702</v>
      </c>
      <c r="H37" s="62">
        <v>0.47299999999999998</v>
      </c>
      <c r="I37" s="62">
        <v>0.40662999999999999</v>
      </c>
      <c r="J37" s="62">
        <v>0.42715661999999999</v>
      </c>
      <c r="K37" s="62"/>
    </row>
    <row r="38" spans="1:11">
      <c r="A38" s="55">
        <v>43380</v>
      </c>
      <c r="B38" s="56">
        <v>10205</v>
      </c>
      <c r="C38" s="57">
        <v>0.46163330000000002</v>
      </c>
      <c r="D38" s="58">
        <v>-2.6090084388185608E-2</v>
      </c>
      <c r="E38" s="10"/>
      <c r="F38" t="s">
        <v>135</v>
      </c>
      <c r="G38" s="62">
        <v>0.47099999999999997</v>
      </c>
      <c r="H38" s="62">
        <v>0.47399999999999998</v>
      </c>
      <c r="I38" s="62">
        <v>0.46163330000000002</v>
      </c>
      <c r="J38" s="62">
        <v>0.43676999999999999</v>
      </c>
      <c r="K38" s="62"/>
    </row>
    <row r="39" spans="1:11">
      <c r="A39" s="55">
        <v>43412</v>
      </c>
      <c r="B39" s="56">
        <v>10205</v>
      </c>
      <c r="C39" s="57">
        <v>0.45810000000000001</v>
      </c>
      <c r="D39" s="58">
        <v>7.3755459091449094E-3</v>
      </c>
      <c r="E39" s="10"/>
      <c r="F39" t="s">
        <v>136</v>
      </c>
      <c r="G39" s="62">
        <v>0.48506489334361402</v>
      </c>
      <c r="H39" s="62">
        <v>0.45474599999999998</v>
      </c>
      <c r="I39" s="62">
        <v>0.45810000000000001</v>
      </c>
      <c r="J39" s="62">
        <v>0.43052400000000002</v>
      </c>
      <c r="K39" s="62"/>
    </row>
    <row r="40" spans="1:11">
      <c r="A40" s="55">
        <v>43443</v>
      </c>
      <c r="B40" s="56">
        <v>10205</v>
      </c>
      <c r="C40" s="57">
        <v>0.42199999999999999</v>
      </c>
      <c r="D40" s="58">
        <v>-2.4832118609993015E-2</v>
      </c>
      <c r="E40" s="10"/>
      <c r="F40" t="s">
        <v>137</v>
      </c>
      <c r="G40" s="62">
        <v>0.44700000000000001</v>
      </c>
      <c r="H40" s="62">
        <v>0.433</v>
      </c>
      <c r="I40" s="62">
        <v>0.42199999999999999</v>
      </c>
      <c r="J40" s="62">
        <v>0.41948999999999997</v>
      </c>
      <c r="K40" s="62"/>
    </row>
    <row r="41" spans="1:11">
      <c r="A41" s="55">
        <v>43473</v>
      </c>
      <c r="B41" s="56">
        <v>10205</v>
      </c>
      <c r="C41" s="57">
        <v>0.45600000000000002</v>
      </c>
      <c r="D41" s="58">
        <v>-1.2809660610022977E-2</v>
      </c>
      <c r="E41" s="10"/>
    </row>
    <row r="42" spans="1:11">
      <c r="A42" s="55">
        <v>43505</v>
      </c>
      <c r="B42" s="56">
        <v>10205</v>
      </c>
      <c r="C42" s="57">
        <v>0.52640500000000001</v>
      </c>
      <c r="D42" s="58">
        <v>2.5573036413536698E-2</v>
      </c>
      <c r="E42" s="10"/>
    </row>
    <row r="43" spans="1:11">
      <c r="A43" s="55">
        <v>43534</v>
      </c>
      <c r="B43" s="56">
        <v>10205</v>
      </c>
      <c r="C43" s="57">
        <v>0.49164069999999999</v>
      </c>
      <c r="D43" s="58">
        <v>7.9627652403695404E-2</v>
      </c>
      <c r="E43" s="10"/>
    </row>
    <row r="44" spans="1:11">
      <c r="A44" s="55">
        <v>43566</v>
      </c>
      <c r="B44" s="56">
        <v>10205</v>
      </c>
      <c r="C44" s="57">
        <v>0.46</v>
      </c>
      <c r="D44" s="58">
        <v>1.3393760975219715E-2</v>
      </c>
      <c r="E44" s="10"/>
    </row>
    <row r="45" spans="1:11">
      <c r="A45" s="55">
        <v>43597</v>
      </c>
      <c r="B45" s="56">
        <v>10205</v>
      </c>
      <c r="C45" s="57">
        <v>0.42071999999999998</v>
      </c>
      <c r="D45" s="58">
        <v>-4.2000000000000003E-2</v>
      </c>
      <c r="E45" s="10"/>
    </row>
    <row r="46" spans="1:11">
      <c r="A46" s="55">
        <v>43629</v>
      </c>
      <c r="B46" s="56">
        <v>10205</v>
      </c>
      <c r="C46" s="57">
        <v>0.44001950000000001</v>
      </c>
      <c r="D46" s="58">
        <v>7.2663179440524139E-4</v>
      </c>
      <c r="E46" s="10"/>
    </row>
    <row r="47" spans="1:11">
      <c r="A47" s="55">
        <v>43660</v>
      </c>
      <c r="B47" s="56">
        <v>10205</v>
      </c>
      <c r="C47" s="57">
        <v>0.42646077982013902</v>
      </c>
      <c r="D47" s="58">
        <v>-4.8673195725575491E-2</v>
      </c>
      <c r="E47" s="10"/>
    </row>
    <row r="48" spans="1:11">
      <c r="A48" s="55">
        <v>43692</v>
      </c>
      <c r="B48" s="56">
        <v>10205</v>
      </c>
      <c r="C48" s="57">
        <v>0.44075800999999998</v>
      </c>
      <c r="D48" s="58">
        <v>4.0259641255605327E-2</v>
      </c>
      <c r="E48" s="10"/>
    </row>
    <row r="49" spans="1:5">
      <c r="A49" s="55">
        <v>43724</v>
      </c>
      <c r="B49" s="56">
        <v>10205</v>
      </c>
      <c r="C49" s="57">
        <v>0.42715661999999999</v>
      </c>
      <c r="D49" s="58">
        <v>5.0479846543540763E-2</v>
      </c>
      <c r="E49" s="10"/>
    </row>
    <row r="50" spans="1:5">
      <c r="A50" s="55">
        <v>43755</v>
      </c>
      <c r="B50" s="56">
        <v>10205</v>
      </c>
      <c r="C50" s="57">
        <v>0.43676999999999999</v>
      </c>
      <c r="D50" s="58">
        <v>-5.3859416120977444E-2</v>
      </c>
      <c r="E50" s="10"/>
    </row>
    <row r="51" spans="1:5">
      <c r="A51" s="55">
        <v>43787</v>
      </c>
      <c r="B51" s="56">
        <v>10205</v>
      </c>
      <c r="C51" s="57">
        <v>0.43052400000000002</v>
      </c>
      <c r="D51" s="58">
        <v>-6.0196463654223931E-2</v>
      </c>
      <c r="E51" s="10"/>
    </row>
    <row r="52" spans="1:5">
      <c r="A52" s="55">
        <v>43818</v>
      </c>
      <c r="B52" s="56">
        <v>10205</v>
      </c>
      <c r="C52" s="57">
        <v>0.41948999999999997</v>
      </c>
      <c r="D52" s="58">
        <v>-6.0000000000000001E-3</v>
      </c>
      <c r="E52" s="10"/>
    </row>
    <row r="53" spans="1:5">
      <c r="A53" s="55">
        <v>43840</v>
      </c>
      <c r="B53" s="56">
        <v>10205</v>
      </c>
      <c r="C53" s="57">
        <v>0.41899999999999998</v>
      </c>
      <c r="D53" s="58" t="s">
        <v>53</v>
      </c>
      <c r="E53" s="10"/>
    </row>
    <row r="54" spans="1:5">
      <c r="A54" s="55">
        <v>43872</v>
      </c>
      <c r="B54" s="56">
        <v>10205</v>
      </c>
      <c r="C54" s="57">
        <v>0.46</v>
      </c>
      <c r="D54" s="58" t="s">
        <v>53</v>
      </c>
      <c r="E54" s="10"/>
    </row>
    <row r="55" spans="1:5">
      <c r="A55" s="55">
        <v>43902</v>
      </c>
      <c r="B55" s="56">
        <v>10205</v>
      </c>
      <c r="C55" s="57">
        <v>0.3</v>
      </c>
      <c r="D55" s="58" t="s">
        <v>53</v>
      </c>
      <c r="E55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月次ベース</vt:lpstr>
      <vt:lpstr>図表</vt:lpstr>
      <vt:lpstr>sheet</vt:lpstr>
      <vt:lpstr>月次ベース!Área_de_impresión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BARNETT TEJEIRA RUBEN DARIO</cp:lastModifiedBy>
  <cp:lastPrinted>2021-04-06T19:12:22Z</cp:lastPrinted>
  <dcterms:created xsi:type="dcterms:W3CDTF">2009-04-08T15:52:00Z</dcterms:created>
  <dcterms:modified xsi:type="dcterms:W3CDTF">2021-10-11T17:19:06Z</dcterms:modified>
</cp:coreProperties>
</file>