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PN20\PN-every\HP\掲載用資料ファイル\2020年 月報\11月 月報\"/>
    </mc:Choice>
  </mc:AlternateContent>
  <bookViews>
    <workbookView xWindow="0" yWindow="0" windowWidth="20400" windowHeight="8880"/>
  </bookViews>
  <sheets>
    <sheet name="月次ベース" sheetId="3" r:id="rId1"/>
  </sheets>
  <definedNames>
    <definedName name="_xlnm.Print_Area" localSheetId="0">月次ベース!$A$1:$DY$111</definedName>
  </definedNames>
  <calcPr calcId="162913"/>
</workbook>
</file>

<file path=xl/calcChain.xml><?xml version="1.0" encoding="utf-8"?>
<calcChain xmlns="http://schemas.openxmlformats.org/spreadsheetml/2006/main">
  <c r="CB8" i="3" l="1"/>
  <c r="CB9" i="3" s="1"/>
  <c r="BZ9" i="3"/>
  <c r="DH110" i="3"/>
  <c r="DF110" i="3"/>
  <c r="DJ109" i="3"/>
  <c r="DJ110" i="3" s="1"/>
  <c r="DJ108" i="3"/>
  <c r="DJ100" i="3" l="1"/>
  <c r="DL99" i="3"/>
  <c r="DL100" i="3" s="1"/>
  <c r="DX91" i="3"/>
  <c r="DX90" i="3"/>
  <c r="DX88" i="3"/>
  <c r="DX89" i="3" s="1"/>
  <c r="DV89" i="3"/>
  <c r="DV91" i="3"/>
  <c r="DX80" i="3"/>
  <c r="DX81" i="3" s="1"/>
  <c r="DV81" i="3"/>
  <c r="DX70" i="3"/>
  <c r="DX71" i="3"/>
  <c r="DX72" i="3" s="1"/>
  <c r="DX69" i="3"/>
  <c r="DV67" i="3"/>
  <c r="DV68" i="3" s="1"/>
  <c r="DV70" i="3"/>
  <c r="DV72" i="3"/>
  <c r="DT67" i="3"/>
  <c r="DT68" i="3" s="1"/>
  <c r="DT70" i="3"/>
  <c r="DT72" i="3"/>
  <c r="DV59" i="3"/>
  <c r="DV57" i="3"/>
  <c r="DV60" i="3" l="1"/>
  <c r="DV58" i="3"/>
  <c r="DT55" i="3"/>
  <c r="DT56" i="3" s="1"/>
  <c r="DT58" i="3"/>
  <c r="DT60" i="3"/>
  <c r="DX47" i="3"/>
  <c r="DX45" i="3"/>
  <c r="DX46" i="3" s="1"/>
  <c r="DX44" i="3"/>
  <c r="DV44" i="3"/>
  <c r="DX48" i="3"/>
  <c r="DV46" i="3"/>
  <c r="DV48" i="3"/>
  <c r="DX36" i="3"/>
  <c r="DX37" i="3" s="1"/>
  <c r="DV37" i="3"/>
  <c r="DH18" i="3"/>
  <c r="DH17" i="3"/>
  <c r="DP58" i="3" l="1"/>
  <c r="DR58" i="3"/>
  <c r="DT89" i="3" l="1"/>
  <c r="DT91" i="3"/>
  <c r="DT81" i="3" l="1"/>
  <c r="DR67" i="3"/>
  <c r="DR68" i="3" s="1"/>
  <c r="DR70" i="3"/>
  <c r="DR72" i="3"/>
  <c r="DP67" i="3"/>
  <c r="DP68" i="3" s="1"/>
  <c r="DP70" i="3"/>
  <c r="DP72" i="3"/>
  <c r="DP55" i="3"/>
  <c r="DP56" i="3" s="1"/>
  <c r="DR55" i="3"/>
  <c r="DR56" i="3" s="1"/>
  <c r="DP60" i="3"/>
  <c r="DR60" i="3"/>
  <c r="DT44" i="3"/>
  <c r="DT46" i="3"/>
  <c r="DT48" i="3"/>
  <c r="DT37" i="3"/>
  <c r="DN67" i="3" l="1"/>
  <c r="DN68" i="3" s="1"/>
  <c r="DN70" i="3"/>
  <c r="DN72" i="3"/>
  <c r="DL67" i="3"/>
  <c r="DL68" i="3" s="1"/>
  <c r="DL70" i="3"/>
  <c r="DL72" i="3"/>
  <c r="DJ67" i="3"/>
  <c r="DJ68" i="3"/>
  <c r="DJ70" i="3"/>
  <c r="DJ72" i="3"/>
  <c r="DR44" i="3"/>
  <c r="DR46" i="3"/>
  <c r="DR48" i="3"/>
  <c r="DR89" i="3" l="1"/>
  <c r="DR91" i="3"/>
  <c r="DR81" i="3"/>
  <c r="DR37" i="3"/>
  <c r="DP89" i="3" l="1"/>
  <c r="DP91" i="3"/>
  <c r="DP81" i="3"/>
  <c r="DN55" i="3"/>
  <c r="DN56" i="3" s="1"/>
  <c r="DN58" i="3"/>
  <c r="DN60" i="3"/>
  <c r="DP44" i="3"/>
  <c r="DP46" i="3"/>
  <c r="DP48" i="3"/>
  <c r="DP37" i="3"/>
  <c r="DH100" i="3" l="1"/>
  <c r="DL55" i="3"/>
  <c r="DL56" i="3" s="1"/>
  <c r="DL58" i="3"/>
  <c r="DL60" i="3"/>
  <c r="DN44" i="3"/>
  <c r="DN46" i="3"/>
  <c r="DN48" i="3"/>
  <c r="DL44" i="3"/>
  <c r="DL46" i="3"/>
  <c r="DL48" i="3"/>
  <c r="BX9" i="3"/>
  <c r="DN37" i="3" l="1"/>
  <c r="DN81" i="3"/>
  <c r="DN91" i="3"/>
  <c r="DN89" i="3"/>
  <c r="DD18" i="3"/>
  <c r="DD17" i="3"/>
  <c r="DF100" i="3" l="1"/>
  <c r="DJ55" i="3"/>
  <c r="DJ58" i="3"/>
  <c r="DJ60" i="3"/>
  <c r="DJ44" i="3"/>
  <c r="DJ46" i="3"/>
  <c r="DJ48" i="3"/>
  <c r="DJ56" i="3" l="1"/>
  <c r="DH72" i="3" l="1"/>
  <c r="DH70" i="3"/>
  <c r="DH67" i="3"/>
  <c r="DH60" i="3"/>
  <c r="DF60" i="3"/>
  <c r="DH58" i="3"/>
  <c r="DF58" i="3"/>
  <c r="DH55" i="3"/>
  <c r="DH56" i="3" s="1"/>
  <c r="DF55" i="3"/>
  <c r="DJ37" i="3"/>
  <c r="DH37" i="3"/>
  <c r="DB27" i="3"/>
  <c r="CZ27" i="3"/>
  <c r="DB28" i="3"/>
  <c r="DB29" i="3"/>
  <c r="CZ28" i="3"/>
  <c r="CZ29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DV55" i="3" l="1"/>
  <c r="DV56" i="3" s="1"/>
  <c r="DF56" i="3"/>
  <c r="DH68" i="3"/>
  <c r="DF72" i="3"/>
  <c r="DF70" i="3"/>
  <c r="DF67" i="3"/>
  <c r="DX67" i="3" s="1"/>
  <c r="DX68" i="3" s="1"/>
  <c r="DF46" i="3"/>
  <c r="CX28" i="3"/>
  <c r="CX27" i="3"/>
  <c r="CX29" i="3"/>
  <c r="DF68" i="3" l="1"/>
  <c r="CV29" i="3"/>
  <c r="BV8" i="3"/>
  <c r="BT9" i="3"/>
  <c r="BD99" i="3" l="1"/>
  <c r="CD99" i="3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Z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<sst xmlns="http://schemas.openxmlformats.org/spreadsheetml/2006/main" count="245" uniqueCount="106">
  <si>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</si>
  <si>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</si>
  <si>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</si>
  <si>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</si>
  <si>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</si>
  <si>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</si>
  <si>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</si>
  <si>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</si>
  <si>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</si>
  <si>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</si>
  <si>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</si>
  <si>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</si>
  <si>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</si>
  <si>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</si>
  <si>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</si>
  <si>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</si>
  <si>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</si>
  <si>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</si>
  <si>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</si>
  <si>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</si>
  <si>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</si>
  <si>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</si>
  <si>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</si>
  <si>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</si>
  <si>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</si>
  <si>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</si>
  <si>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</si>
  <si>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</si>
  <si>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</si>
  <si>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</si>
  <si>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</si>
  <si>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</si>
  <si>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</si>
  <si>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</si>
  <si>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</si>
  <si>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</si>
  <si>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</si>
  <si>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</si>
  <si>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</si>
  <si>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</si>
  <si>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</si>
  <si>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</si>
  <si>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</si>
  <si>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</si>
  <si>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</si>
  <si>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</si>
  <si>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</si>
  <si>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</si>
  <si>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</si>
  <si>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</si>
  <si>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</si>
  <si>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</si>
  <si>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</si>
  <si>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</si>
  <si>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</si>
  <si>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</si>
  <si>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</si>
  <si>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</si>
  <si>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</si>
  <si>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</si>
  <si>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</si>
  <si>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</si>
  <si>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</si>
  <si>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</si>
  <si>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</si>
  <si>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</si>
  <si>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</si>
  <si>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</si>
  <si>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</si>
  <si>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</si>
  <si>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</si>
  <si>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</si>
  <si>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</si>
  <si>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</si>
  <si>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</si>
  <si>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</si>
  <si>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</si>
  <si>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</si>
  <si>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</si>
  <si>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</si>
  <si>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</si>
  <si>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</si>
  <si>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</si>
  <si>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</si>
  <si>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</si>
  <si>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</si>
  <si>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</si>
  <si>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</si>
  <si>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</si>
  <si>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</si>
  <si>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</si>
  <si>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</si>
  <si>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</si>
  <si>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</si>
  <si>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</si>
  <si>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</si>
  <si>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</si>
  <si>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</si>
  <si>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</si>
  <si>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</si>
  <si>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</si>
  <si>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</si>
  <si>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</si>
  <si>
    <t>*</t>
  </si>
  <si>
    <t>2020年累計</t>
  </si>
  <si>
    <t>2020年Q2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</si>
</sst>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  <numFmt numFmtId="186" formatCode="#,##0.000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0" fontId="1" fillId="0" borderId="0" xfId="0" applyFont="1" applyFill="1" applyAlignment="1">
      <alignment horizontal="right" vertical="center"/>
    </xf>
    <xf numFmtId="186" fontId="11" fillId="0" borderId="0" xfId="0" applyNumberFormat="1" applyFont="1" applyFill="1" applyAlignment="1">
      <alignment vertical="center"/>
    </xf>
    <xf numFmtId="186" fontId="0" fillId="0" borderId="0" xfId="0" applyNumberFormat="1" applyAlignment="1">
      <alignment vertical="center"/>
    </xf>
    <xf numFmtId="178" fontId="6" fillId="0" borderId="10" xfId="0" applyNumberFormat="1" applyFont="1" applyFill="1" applyBorder="1" applyAlignment="1">
      <alignment horizontal="center" vertical="center"/>
    </xf>
    <xf numFmtId="178" fontId="6" fillId="0" borderId="67" xfId="0" applyNumberFormat="1" applyFont="1" applyFill="1" applyBorder="1" applyAlignment="1">
      <alignment horizontal="center" vertical="center"/>
    </xf>
    <xf numFmtId="38" fontId="7" fillId="0" borderId="14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0" fontId="1" fillId="0" borderId="63" xfId="0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177" fontId="5" fillId="0" borderId="16" xfId="3" applyNumberFormat="1" applyFont="1" applyFill="1" applyBorder="1" applyAlignment="1">
      <alignment horizontal="right" vertical="center"/>
    </xf>
    <xf numFmtId="0" fontId="1" fillId="0" borderId="118" xfId="0" applyFont="1" applyFill="1" applyBorder="1" applyAlignment="1">
      <alignment horizontal="right" vertical="center"/>
    </xf>
    <xf numFmtId="0" fontId="1" fillId="0" borderId="119" xfId="0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25" xfId="0" applyNumberFormat="1" applyFont="1" applyFill="1" applyBorder="1" applyAlignment="1">
      <alignment horizontal="center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81" xfId="0" applyNumberFormat="1" applyFont="1" applyFill="1" applyBorder="1" applyAlignment="1">
      <alignment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168" xfId="3" applyNumberFormat="1" applyFont="1" applyFill="1" applyBorder="1" applyAlignment="1">
      <alignment horizontal="center" vertical="center"/>
    </xf>
    <xf numFmtId="177" fontId="5" fillId="0" borderId="138" xfId="3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177" fontId="1" fillId="0" borderId="63" xfId="0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177" fontId="5" fillId="0" borderId="63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177" fontId="1" fillId="0" borderId="6" xfId="0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9" fontId="7" fillId="0" borderId="56" xfId="2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2" fontId="0" fillId="0" borderId="173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2" fontId="0" fillId="0" borderId="169" xfId="3" applyNumberFormat="1" applyFont="1" applyFill="1" applyBorder="1" applyAlignment="1">
      <alignment horizontal="right"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38" fontId="26" fillId="0" borderId="8" xfId="2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/>
    </xf>
    <xf numFmtId="177" fontId="25" fillId="0" borderId="5" xfId="3" applyNumberFormat="1" applyFont="1" applyFill="1" applyBorder="1" applyAlignment="1">
      <alignment horizontal="right" vertical="center"/>
    </xf>
    <xf numFmtId="177" fontId="25" fillId="0" borderId="63" xfId="3" applyNumberFormat="1" applyFont="1" applyFill="1" applyBorder="1" applyAlignment="1">
      <alignment horizontal="right" vertical="center"/>
    </xf>
    <xf numFmtId="179" fontId="7" fillId="0" borderId="72" xfId="2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8" fontId="13" fillId="0" borderId="8" xfId="2" applyNumberFormat="1" applyFont="1" applyFill="1" applyBorder="1" applyAlignment="1">
      <alignment horizontal="right" vertical="center"/>
    </xf>
    <xf numFmtId="38" fontId="13" fillId="0" borderId="117" xfId="2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vertical="center"/>
    </xf>
    <xf numFmtId="177" fontId="25" fillId="0" borderId="6" xfId="3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1" fillId="0" borderId="65" xfId="3" applyNumberFormat="1" applyFont="1" applyFill="1" applyBorder="1" applyAlignment="1">
      <alignment horizontal="right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8" fontId="7" fillId="0" borderId="75" xfId="2" applyNumberFormat="1" applyFont="1" applyFill="1" applyBorder="1" applyAlignment="1">
      <alignment horizontal="right" vertical="center"/>
    </xf>
    <xf numFmtId="181" fontId="7" fillId="0" borderId="22" xfId="2" applyNumberFormat="1" applyFont="1" applyFill="1" applyBorder="1" applyAlignment="1">
      <alignment horizontal="right" vertical="center"/>
    </xf>
    <xf numFmtId="181" fontId="7" fillId="0" borderId="23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3" fontId="0" fillId="0" borderId="79" xfId="3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0" fillId="0" borderId="75" xfId="3" applyNumberFormat="1" applyFont="1" applyFill="1" applyBorder="1" applyAlignment="1">
      <alignment horizontal="right" vertical="center"/>
    </xf>
    <xf numFmtId="177" fontId="0" fillId="0" borderId="14" xfId="3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71" xfId="0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46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77" fontId="21" fillId="0" borderId="40" xfId="3" applyNumberFormat="1" applyFont="1" applyFill="1" applyBorder="1" applyAlignment="1">
      <alignment horizontal="right" vertical="center"/>
    </xf>
    <xf numFmtId="177" fontId="21" fillId="0" borderId="41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38" fontId="13" fillId="0" borderId="14" xfId="2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79" fontId="7" fillId="0" borderId="79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8" fontId="6" fillId="0" borderId="83" xfId="0" applyNumberFormat="1" applyFont="1" applyFill="1" applyBorder="1" applyAlignment="1">
      <alignment horizontal="center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" fontId="0" fillId="0" borderId="81" xfId="0" applyNumberFormat="1" applyFont="1" applyFill="1" applyBorder="1" applyAlignment="1">
      <alignment vertical="center"/>
    </xf>
    <xf numFmtId="177" fontId="7" fillId="0" borderId="155" xfId="2" applyNumberFormat="1" applyFont="1" applyFill="1" applyBorder="1" applyAlignment="1">
      <alignment horizontal="right" vertical="center"/>
    </xf>
    <xf numFmtId="180" fontId="28" fillId="0" borderId="0" xfId="0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177" fontId="5" fillId="0" borderId="3" xfId="3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6" fontId="0" fillId="0" borderId="73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9" fontId="22" fillId="0" borderId="75" xfId="2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8" fontId="14" fillId="0" borderId="11" xfId="0" applyNumberFormat="1" applyFont="1" applyFill="1" applyBorder="1" applyAlignment="1">
      <alignment horizontal="center" vertical="center"/>
    </xf>
    <xf numFmtId="178" fontId="14" fillId="0" borderId="13" xfId="0" applyNumberFormat="1" applyFont="1" applyFill="1" applyBorder="1" applyAlignment="1">
      <alignment horizontal="center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38" fontId="0" fillId="0" borderId="7" xfId="2" applyNumberFormat="1" applyFont="1" applyFill="1" applyBorder="1" applyAlignment="1">
      <alignment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5" fillId="0" borderId="182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7" fontId="5" fillId="0" borderId="58" xfId="3" applyNumberFormat="1" applyFont="1" applyFill="1" applyBorder="1" applyAlignment="1">
      <alignment horizontal="right" vertical="center"/>
    </xf>
    <xf numFmtId="14" fontId="6" fillId="0" borderId="123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150" xfId="3" applyNumberFormat="1" applyFont="1" applyFill="1" applyBorder="1" applyAlignment="1">
      <alignment horizontal="right" vertical="center"/>
    </xf>
    <xf numFmtId="176" fontId="0" fillId="0" borderId="127" xfId="2" applyNumberFormat="1" applyFont="1" applyFill="1" applyBorder="1" applyAlignment="1">
      <alignment horizontal="right" vertical="center"/>
    </xf>
    <xf numFmtId="177" fontId="5" fillId="0" borderId="70" xfId="3" applyNumberFormat="1" applyFont="1" applyFill="1" applyBorder="1" applyAlignment="1">
      <alignment horizontal="right" vertical="center"/>
    </xf>
    <xf numFmtId="184" fontId="0" fillId="0" borderId="86" xfId="0" applyNumberFormat="1" applyFont="1" applyFill="1" applyBorder="1" applyAlignment="1">
      <alignment vertical="center"/>
    </xf>
    <xf numFmtId="178" fontId="6" fillId="0" borderId="124" xfId="0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3" fontId="0" fillId="0" borderId="116" xfId="3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0" fontId="0" fillId="0" borderId="117" xfId="0" applyFont="1" applyFill="1" applyBorder="1" applyAlignment="1">
      <alignment vertical="center"/>
    </xf>
    <xf numFmtId="3" fontId="0" fillId="0" borderId="87" xfId="3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0" fontId="0" fillId="0" borderId="88" xfId="3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177" fontId="12" fillId="0" borderId="153" xfId="3" applyNumberFormat="1" applyFont="1" applyFill="1" applyBorder="1" applyAlignment="1">
      <alignment horizontal="right" vertical="center"/>
    </xf>
    <xf numFmtId="14" fontId="6" fillId="0" borderId="131" xfId="0" applyNumberFormat="1" applyFont="1" applyFill="1" applyBorder="1" applyAlignment="1">
      <alignment horizontal="center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38" fontId="5" fillId="0" borderId="89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77" fontId="5" fillId="0" borderId="129" xfId="3" applyNumberFormat="1" applyFont="1" applyFill="1" applyBorder="1" applyAlignment="1">
      <alignment horizontal="center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177" fontId="5" fillId="0" borderId="82" xfId="3" applyNumberFormat="1" applyFont="1" applyFill="1" applyBorder="1" applyAlignment="1">
      <alignment horizontal="right" vertical="center"/>
    </xf>
    <xf numFmtId="40" fontId="0" fillId="0" borderId="33" xfId="2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7" fontId="7" fillId="0" borderId="148" xfId="3" applyNumberFormat="1" applyFont="1" applyFill="1" applyBorder="1" applyAlignment="1">
      <alignment horizontal="center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0" fontId="0" fillId="0" borderId="154" xfId="0" applyFont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77" fontId="5" fillId="0" borderId="80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184" fontId="0" fillId="0" borderId="132" xfId="0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177" fontId="5" fillId="0" borderId="148" xfId="3" applyNumberFormat="1" applyFont="1" applyFill="1" applyBorder="1" applyAlignment="1">
      <alignment horizontal="center" vertical="center"/>
    </xf>
    <xf numFmtId="177" fontId="5" fillId="0" borderId="172" xfId="3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8" fontId="14" fillId="0" borderId="67" xfId="0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center" vertical="center"/>
    </xf>
    <xf numFmtId="0" fontId="0" fillId="0" borderId="153" xfId="0" applyFont="1" applyFill="1" applyBorder="1" applyAlignment="1">
      <alignment horizontal="right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center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84" fontId="0" fillId="0" borderId="33" xfId="0" applyNumberFormat="1" applyFont="1" applyFill="1" applyBorder="1" applyAlignment="1">
      <alignment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184" fontId="0" fillId="0" borderId="89" xfId="0" applyNumberFormat="1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7" fillId="0" borderId="28" xfId="2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3" fontId="0" fillId="0" borderId="37" xfId="0" applyNumberFormat="1" applyFont="1" applyFill="1" applyBorder="1" applyAlignment="1">
      <alignment vertical="center"/>
    </xf>
    <xf numFmtId="177" fontId="5" fillId="0" borderId="180" xfId="3" applyNumberFormat="1" applyFont="1" applyFill="1" applyBorder="1" applyAlignment="1">
      <alignment horizontal="right" vertical="center"/>
    </xf>
    <xf numFmtId="2" fontId="0" fillId="0" borderId="179" xfId="3" applyNumberFormat="1" applyFont="1" applyFill="1" applyBorder="1" applyAlignment="1">
      <alignment horizontal="right" vertical="center"/>
    </xf>
    <xf numFmtId="38" fontId="0" fillId="0" borderId="7" xfId="3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178" xfId="3" applyNumberFormat="1" applyFont="1" applyFill="1" applyBorder="1" applyAlignment="1">
      <alignment vertical="center"/>
    </xf>
    <xf numFmtId="177" fontId="7" fillId="0" borderId="63" xfId="2" applyNumberFormat="1" applyFont="1" applyFill="1" applyBorder="1" applyAlignment="1">
      <alignment horizontal="right" vertical="center"/>
    </xf>
    <xf numFmtId="177" fontId="7" fillId="0" borderId="47" xfId="3" applyNumberFormat="1" applyFont="1" applyFill="1" applyBorder="1" applyAlignment="1">
      <alignment horizontal="right" vertical="center"/>
    </xf>
    <xf numFmtId="177" fontId="7" fillId="0" borderId="48" xfId="3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  <xf numFmtId="2" fontId="1" fillId="0" borderId="32" xfId="3" applyNumberFormat="1" applyFont="1" applyFill="1" applyBorder="1" applyAlignment="1">
      <alignment horizontal="right" vertical="center"/>
    </xf>
    <xf numFmtId="2" fontId="1" fillId="0" borderId="37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2" fontId="1" fillId="0" borderId="170" xfId="3" applyNumberFormat="1" applyFont="1" applyFill="1" applyBorder="1" applyAlignment="1">
      <alignment horizontal="right" vertical="center"/>
    </xf>
    <xf numFmtId="2" fontId="1" fillId="0" borderId="171" xfId="3" applyNumberFormat="1" applyFont="1" applyFill="1" applyBorder="1" applyAlignment="1">
      <alignment horizontal="right" vertical="center"/>
    </xf>
    <xf numFmtId="38" fontId="26" fillId="0" borderId="75" xfId="2" applyNumberFormat="1" applyFont="1" applyFill="1" applyBorder="1" applyAlignment="1">
      <alignment vertical="center"/>
    </xf>
    <xf numFmtId="179" fontId="27" fillId="0" borderId="14" xfId="2" applyNumberFormat="1" applyFont="1" applyFill="1" applyBorder="1" applyAlignment="1">
      <alignment horizontal="right" vertical="center"/>
    </xf>
    <xf numFmtId="179" fontId="27" fillId="0" borderId="23" xfId="2" applyNumberFormat="1" applyFont="1" applyFill="1" applyBorder="1" applyAlignment="1">
      <alignment horizontal="right" vertical="center"/>
    </xf>
    <xf numFmtId="177" fontId="25" fillId="0" borderId="76" xfId="3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177" fontId="25" fillId="0" borderId="6" xfId="2" applyNumberFormat="1" applyFont="1" applyFill="1" applyBorder="1" applyAlignment="1">
      <alignment horizontal="right" vertical="center"/>
    </xf>
    <xf numFmtId="177" fontId="25" fillId="0" borderId="41" xfId="2" applyNumberFormat="1" applyFont="1" applyFill="1" applyBorder="1" applyAlignment="1">
      <alignment horizontal="right" vertical="center"/>
    </xf>
    <xf numFmtId="38" fontId="26" fillId="0" borderId="14" xfId="2" applyNumberFormat="1" applyFont="1" applyFill="1" applyBorder="1" applyAlignment="1">
      <alignment vertical="center"/>
    </xf>
    <xf numFmtId="177" fontId="5" fillId="0" borderId="178" xfId="3" applyNumberFormat="1" applyFont="1" applyFill="1" applyBorder="1" applyAlignment="1">
      <alignment horizontal="right" vertical="center"/>
    </xf>
    <xf numFmtId="0" fontId="26" fillId="0" borderId="117" xfId="0" applyFont="1" applyFill="1" applyBorder="1" applyAlignment="1">
      <alignment vertical="center"/>
    </xf>
    <xf numFmtId="177" fontId="25" fillId="0" borderId="119" xfId="3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Y114"/>
  <sheetViews>
    <sheetView tabSelected="1" zoomScale="87" zoomScaleNormal="87" zoomScaleSheetLayoutView="25" workbookViewId="0">
      <pane xSplit="5" topLeftCell="CH1" activePane="topRight" state="frozen"/>
      <selection pane="topRight" activeCell="E1" sqref="E1:BW1048576"/>
    </sheetView>
  </sheetViews>
  <sheetFormatPr defaultColWidth="4.6640625" defaultRowHeight="15" customHeight="1" x14ac:dyDescent="0.2"/>
  <cols>
    <col min="1" max="1" width="1.6640625" style="12" customWidth="1"/>
    <col min="2" max="4" width="4.6640625" style="12"/>
    <col min="5" max="5" width="4.6640625" style="12" hidden="1" customWidth="1"/>
    <col min="6" max="20" width="4.77734375" style="12" hidden="1" customWidth="1"/>
    <col min="21" max="21" width="5.21875" style="12" hidden="1" customWidth="1"/>
    <col min="22" max="22" width="4.77734375" style="12" hidden="1" customWidth="1"/>
    <col min="23" max="23" width="5.21875" style="12" hidden="1" customWidth="1"/>
    <col min="24" max="24" width="4.77734375" style="12" hidden="1" customWidth="1"/>
    <col min="25" max="25" width="5" style="12" hidden="1" customWidth="1"/>
    <col min="26" max="28" width="4.77734375" style="12" hidden="1" customWidth="1"/>
    <col min="29" max="29" width="5" style="12" hidden="1" customWidth="1"/>
    <col min="30" max="34" width="4.77734375" style="12" hidden="1" customWidth="1"/>
    <col min="35" max="35" width="4.6640625" style="12" hidden="1" customWidth="1"/>
    <col min="36" max="36" width="4.44140625" style="12" hidden="1" customWidth="1"/>
    <col min="37" max="37" width="5.44140625" style="12" hidden="1" customWidth="1"/>
    <col min="38" max="67" width="4.77734375" style="12" hidden="1" customWidth="1"/>
    <col min="68" max="75" width="4.6640625" style="12" hidden="1" customWidth="1"/>
    <col min="76" max="92" width="4.6640625" style="12" customWidth="1"/>
    <col min="93" max="93" width="4.6640625" style="12"/>
    <col min="94" max="94" width="4.6640625" style="12" customWidth="1"/>
    <col min="95" max="97" width="4.6640625" style="12"/>
    <col min="98" max="107" width="4.6640625" style="12" customWidth="1"/>
    <col min="108" max="16384" width="4.6640625" style="12"/>
  </cols>
  <sheetData>
    <row r="1" spans="1:119" ht="15" customHeight="1" x14ac:dyDescent="0.2">
      <c r="Z1" s="17"/>
    </row>
    <row r="2" spans="1:119" ht="22.5" customHeight="1" x14ac:dyDescent="0.2">
      <c r="B2" s="127" t="s">
        <v>51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</row>
    <row r="3" spans="1:119" ht="22.5" customHeight="1" x14ac:dyDescent="0.2">
      <c r="A3" s="4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</row>
    <row r="4" spans="1:119" ht="15" customHeight="1" x14ac:dyDescent="0.2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DL4" s="209">
        <v>44162</v>
      </c>
      <c r="DM4" s="209"/>
      <c r="DN4" s="209"/>
      <c r="DO4" s="209"/>
    </row>
    <row r="5" spans="1:119" ht="15" customHeight="1" x14ac:dyDescent="0.2">
      <c r="B5" s="5" t="s">
        <v>75</v>
      </c>
      <c r="AO5" s="18"/>
      <c r="AW5" s="34"/>
      <c r="AX5" s="34"/>
      <c r="AY5" s="34"/>
      <c r="AZ5" s="34"/>
      <c r="BA5" s="34"/>
      <c r="BB5" s="34"/>
    </row>
    <row r="6" spans="1:119" ht="15" customHeight="1" thickBot="1" x14ac:dyDescent="0.25">
      <c r="B6" s="5"/>
      <c r="AZ6" s="18"/>
      <c r="BA6" s="18"/>
      <c r="CC6" s="18" t="s">
        <v>2</v>
      </c>
    </row>
    <row r="7" spans="1:119" ht="15" customHeight="1" thickBot="1" x14ac:dyDescent="0.25">
      <c r="B7" s="323"/>
      <c r="C7" s="324"/>
      <c r="D7" s="324"/>
      <c r="E7" s="325"/>
      <c r="F7" s="348" t="s">
        <v>44</v>
      </c>
      <c r="G7" s="349"/>
      <c r="H7" s="349" t="s">
        <v>45</v>
      </c>
      <c r="I7" s="349"/>
      <c r="J7" s="349" t="s">
        <v>46</v>
      </c>
      <c r="K7" s="349"/>
      <c r="L7" s="349" t="s">
        <v>47</v>
      </c>
      <c r="M7" s="397"/>
      <c r="N7" s="398" t="s">
        <v>84</v>
      </c>
      <c r="O7" s="399"/>
      <c r="P7" s="464" t="s">
        <v>48</v>
      </c>
      <c r="Q7" s="349"/>
      <c r="R7" s="349" t="s">
        <v>49</v>
      </c>
      <c r="S7" s="349"/>
      <c r="T7" s="349" t="s">
        <v>50</v>
      </c>
      <c r="U7" s="349"/>
      <c r="V7" s="349" t="s">
        <v>52</v>
      </c>
      <c r="W7" s="397"/>
      <c r="X7" s="398" t="s">
        <v>77</v>
      </c>
      <c r="Y7" s="399"/>
      <c r="Z7" s="348" t="s">
        <v>56</v>
      </c>
      <c r="AA7" s="349"/>
      <c r="AB7" s="349" t="s">
        <v>59</v>
      </c>
      <c r="AC7" s="349"/>
      <c r="AD7" s="349" t="s">
        <v>60</v>
      </c>
      <c r="AE7" s="349"/>
      <c r="AF7" s="349" t="s">
        <v>62</v>
      </c>
      <c r="AG7" s="397"/>
      <c r="AH7" s="398" t="s">
        <v>78</v>
      </c>
      <c r="AI7" s="399"/>
      <c r="AJ7" s="348" t="s">
        <v>63</v>
      </c>
      <c r="AK7" s="349"/>
      <c r="AL7" s="349" t="s">
        <v>68</v>
      </c>
      <c r="AM7" s="349"/>
      <c r="AN7" s="349" t="s">
        <v>69</v>
      </c>
      <c r="AO7" s="349"/>
      <c r="AP7" s="349" t="s">
        <v>70</v>
      </c>
      <c r="AQ7" s="71"/>
      <c r="AR7" s="72" t="s">
        <v>76</v>
      </c>
      <c r="AS7" s="73"/>
      <c r="AT7" s="348" t="s">
        <v>71</v>
      </c>
      <c r="AU7" s="349"/>
      <c r="AV7" s="349" t="s">
        <v>79</v>
      </c>
      <c r="AW7" s="349"/>
      <c r="AX7" s="349" t="s">
        <v>83</v>
      </c>
      <c r="AY7" s="349"/>
      <c r="AZ7" s="349" t="s">
        <v>86</v>
      </c>
      <c r="BA7" s="71"/>
      <c r="BB7" s="72" t="s">
        <v>87</v>
      </c>
      <c r="BC7" s="73"/>
      <c r="BD7" s="98" t="s">
        <v>89</v>
      </c>
      <c r="BE7" s="99"/>
      <c r="BF7" s="70" t="s">
        <v>91</v>
      </c>
      <c r="BG7" s="397"/>
      <c r="BH7" s="70" t="s">
        <v>92</v>
      </c>
      <c r="BI7" s="397"/>
      <c r="BJ7" s="70" t="s">
        <v>93</v>
      </c>
      <c r="BK7" s="71"/>
      <c r="BL7" s="72" t="s">
        <v>90</v>
      </c>
      <c r="BM7" s="73"/>
      <c r="BN7" s="98" t="s">
        <v>97</v>
      </c>
      <c r="BO7" s="99"/>
      <c r="BP7" s="70" t="s">
        <v>98</v>
      </c>
      <c r="BQ7" s="397"/>
      <c r="BR7" s="70" t="s">
        <v>100</v>
      </c>
      <c r="BS7" s="397"/>
      <c r="BT7" s="70" t="s">
        <v>101</v>
      </c>
      <c r="BU7" s="71"/>
      <c r="BV7" s="72" t="s">
        <v>99</v>
      </c>
      <c r="BW7" s="73"/>
      <c r="BX7" s="98" t="s">
        <v>102</v>
      </c>
      <c r="BY7" s="99"/>
      <c r="BZ7" s="70" t="s">
        <v>105</v>
      </c>
      <c r="CA7" s="71"/>
      <c r="CB7" s="72" t="s">
        <v>104</v>
      </c>
      <c r="CC7" s="73"/>
    </row>
    <row r="8" spans="1:119" ht="15" customHeight="1" thickTop="1" x14ac:dyDescent="0.2">
      <c r="B8" s="434" t="s">
        <v>0</v>
      </c>
      <c r="C8" s="435"/>
      <c r="D8" s="435"/>
      <c r="E8" s="436"/>
      <c r="F8" s="463" t="s">
        <v>54</v>
      </c>
      <c r="G8" s="388"/>
      <c r="H8" s="388" t="s">
        <v>54</v>
      </c>
      <c r="I8" s="388"/>
      <c r="J8" s="386" t="s">
        <v>54</v>
      </c>
      <c r="K8" s="386"/>
      <c r="L8" s="386" t="s">
        <v>54</v>
      </c>
      <c r="M8" s="400"/>
      <c r="N8" s="404">
        <v>32744.9</v>
      </c>
      <c r="O8" s="405"/>
      <c r="P8" s="387" t="s">
        <v>54</v>
      </c>
      <c r="Q8" s="388"/>
      <c r="R8" s="388" t="s">
        <v>54</v>
      </c>
      <c r="S8" s="388"/>
      <c r="T8" s="386" t="s">
        <v>54</v>
      </c>
      <c r="U8" s="386"/>
      <c r="V8" s="386" t="s">
        <v>54</v>
      </c>
      <c r="W8" s="400"/>
      <c r="X8" s="404">
        <v>34404.046999999999</v>
      </c>
      <c r="Y8" s="405"/>
      <c r="Z8" s="350">
        <v>8873.0509999999995</v>
      </c>
      <c r="AA8" s="351"/>
      <c r="AB8" s="351">
        <v>8948.57</v>
      </c>
      <c r="AC8" s="351"/>
      <c r="AD8" s="462">
        <v>9174.1849999999995</v>
      </c>
      <c r="AE8" s="462"/>
      <c r="AF8" s="462">
        <v>9380.4699999999993</v>
      </c>
      <c r="AG8" s="473"/>
      <c r="AH8" s="404">
        <f>Z8+AB8+AD8+AF8</f>
        <v>36376.275999999998</v>
      </c>
      <c r="AI8" s="405"/>
      <c r="AJ8" s="350">
        <v>9283.7999999999993</v>
      </c>
      <c r="AK8" s="351"/>
      <c r="AL8" s="351">
        <v>9419.7999999999993</v>
      </c>
      <c r="AM8" s="351"/>
      <c r="AN8" s="351">
        <v>9574.1640000000007</v>
      </c>
      <c r="AO8" s="351"/>
      <c r="AP8" s="351">
        <v>9900.4</v>
      </c>
      <c r="AQ8" s="500"/>
      <c r="AR8" s="76">
        <f>AJ8+AL8+AN8+AP8</f>
        <v>38178.163999999997</v>
      </c>
      <c r="AS8" s="77"/>
      <c r="AT8" s="357">
        <v>9862.7000000000007</v>
      </c>
      <c r="AU8" s="101"/>
      <c r="AV8" s="357">
        <v>9935.2999999999993</v>
      </c>
      <c r="AW8" s="101"/>
      <c r="AX8" s="357">
        <v>10110.299999999999</v>
      </c>
      <c r="AY8" s="101"/>
      <c r="AZ8" s="357">
        <v>10407.5</v>
      </c>
      <c r="BA8" s="101"/>
      <c r="BB8" s="357">
        <v>40315.800000000003</v>
      </c>
      <c r="BC8" s="101"/>
      <c r="BD8" s="100">
        <v>10273.5</v>
      </c>
      <c r="BE8" s="516"/>
      <c r="BF8" s="100">
        <v>10233.700000000001</v>
      </c>
      <c r="BG8" s="516"/>
      <c r="BH8" s="100">
        <v>10448.799999999999</v>
      </c>
      <c r="BI8" s="516"/>
      <c r="BJ8" s="100">
        <v>10848.4</v>
      </c>
      <c r="BK8" s="516"/>
      <c r="BL8" s="542">
        <v>41804.400000000001</v>
      </c>
      <c r="BM8" s="543"/>
      <c r="BN8" s="100">
        <v>10587.09518</v>
      </c>
      <c r="BO8" s="516"/>
      <c r="BP8" s="74">
        <v>10532.974</v>
      </c>
      <c r="BQ8" s="516"/>
      <c r="BR8" s="101">
        <v>10730.5</v>
      </c>
      <c r="BS8" s="101"/>
      <c r="BT8" s="74">
        <v>11210.5</v>
      </c>
      <c r="BU8" s="75"/>
      <c r="BV8" s="76">
        <f>BN8+BP8+BR8+BT8</f>
        <v>43061.069179999999</v>
      </c>
      <c r="BW8" s="77"/>
      <c r="BX8" s="100">
        <v>10634.33329</v>
      </c>
      <c r="BY8" s="101"/>
      <c r="BZ8" s="74">
        <v>6484.48452</v>
      </c>
      <c r="CA8" s="75"/>
      <c r="CB8" s="76">
        <f>BX8+BZ8</f>
        <v>17118.81781</v>
      </c>
      <c r="CC8" s="77"/>
    </row>
    <row r="9" spans="1:119" ht="15" customHeight="1" thickBot="1" x14ac:dyDescent="0.25">
      <c r="B9" s="437" t="s">
        <v>1</v>
      </c>
      <c r="C9" s="438"/>
      <c r="D9" s="438"/>
      <c r="E9" s="439"/>
      <c r="F9" s="444" t="s">
        <v>54</v>
      </c>
      <c r="G9" s="390"/>
      <c r="H9" s="390" t="s">
        <v>54</v>
      </c>
      <c r="I9" s="390"/>
      <c r="J9" s="384" t="s">
        <v>54</v>
      </c>
      <c r="K9" s="384"/>
      <c r="L9" s="384" t="s">
        <v>54</v>
      </c>
      <c r="M9" s="385"/>
      <c r="N9" s="406">
        <f>N8/30630.4-1</f>
        <v>6.9032725658169758E-2</v>
      </c>
      <c r="O9" s="407"/>
      <c r="P9" s="389" t="s">
        <v>54</v>
      </c>
      <c r="Q9" s="390"/>
      <c r="R9" s="390" t="s">
        <v>54</v>
      </c>
      <c r="S9" s="390"/>
      <c r="T9" s="384" t="s">
        <v>54</v>
      </c>
      <c r="U9" s="384"/>
      <c r="V9" s="384" t="s">
        <v>54</v>
      </c>
      <c r="W9" s="385"/>
      <c r="X9" s="465">
        <f>X8/N8-1</f>
        <v>5.0668867518300464E-2</v>
      </c>
      <c r="Y9" s="466"/>
      <c r="Z9" s="352" t="s">
        <v>54</v>
      </c>
      <c r="AA9" s="353"/>
      <c r="AB9" s="353" t="s">
        <v>54</v>
      </c>
      <c r="AC9" s="353"/>
      <c r="AD9" s="458" t="s">
        <v>54</v>
      </c>
      <c r="AE9" s="458"/>
      <c r="AF9" s="458" t="s">
        <v>54</v>
      </c>
      <c r="AG9" s="459"/>
      <c r="AH9" s="465">
        <f>AH8/X8-1</f>
        <v>5.7325494294319546E-2</v>
      </c>
      <c r="AI9" s="466"/>
      <c r="AJ9" s="352">
        <v>4.5934932640418799E-2</v>
      </c>
      <c r="AK9" s="353"/>
      <c r="AL9" s="498">
        <v>5.2659999999999998E-2</v>
      </c>
      <c r="AM9" s="499"/>
      <c r="AN9" s="498">
        <v>4.3589999999999997E-2</v>
      </c>
      <c r="AO9" s="499"/>
      <c r="AP9" s="498">
        <v>5.4913453163860898E-2</v>
      </c>
      <c r="AQ9" s="509"/>
      <c r="AR9" s="80">
        <f>0.049664</f>
        <v>4.9664E-2</v>
      </c>
      <c r="AS9" s="81"/>
      <c r="AT9" s="352">
        <f>AT8/AJ8-1</f>
        <v>6.2355931838256051E-2</v>
      </c>
      <c r="AU9" s="353"/>
      <c r="AV9" s="353">
        <f>AV8/AL8-1</f>
        <v>5.472515340028461E-2</v>
      </c>
      <c r="AW9" s="353"/>
      <c r="AX9" s="353">
        <f>AX8/AN8-1</f>
        <v>5.5998205169662807E-2</v>
      </c>
      <c r="AY9" s="353"/>
      <c r="AZ9" s="353">
        <f>AZ8/AP8-1</f>
        <v>5.1220152721102252E-2</v>
      </c>
      <c r="BA9" s="79"/>
      <c r="BB9" s="80">
        <f>AVERAGE(AT9:BA9)</f>
        <v>5.607486078232643E-2</v>
      </c>
      <c r="BC9" s="81"/>
      <c r="BD9" s="102">
        <f>BD8/AT8-1</f>
        <v>4.1651880316748935E-2</v>
      </c>
      <c r="BE9" s="103"/>
      <c r="BF9" s="78">
        <f>BF8/AV8-1</f>
        <v>3.0034322063752672E-2</v>
      </c>
      <c r="BG9" s="498"/>
      <c r="BH9" s="78">
        <f>BH8/AX8-1</f>
        <v>3.3480707793042797E-2</v>
      </c>
      <c r="BI9" s="498"/>
      <c r="BJ9" s="546">
        <f>BJ8/AZ8-1</f>
        <v>4.2363680038433715E-2</v>
      </c>
      <c r="BK9" s="509"/>
      <c r="BL9" s="80">
        <f>AVERAGE(BD9:BK9)</f>
        <v>3.688264755299453E-2</v>
      </c>
      <c r="BM9" s="81"/>
      <c r="BN9" s="102">
        <f>BN8/BD8-1</f>
        <v>3.0524668321409543E-2</v>
      </c>
      <c r="BO9" s="103"/>
      <c r="BP9" s="78">
        <f>BP8/BF8-1</f>
        <v>2.9243968457156155E-2</v>
      </c>
      <c r="BQ9" s="498"/>
      <c r="BR9" s="78">
        <f>BR8/BH8-1</f>
        <v>2.6960033688079088E-2</v>
      </c>
      <c r="BS9" s="498"/>
      <c r="BT9" s="78">
        <f>BT8/BJ8-1</f>
        <v>3.337819401939468E-2</v>
      </c>
      <c r="BU9" s="79"/>
      <c r="BV9" s="80">
        <f>AVERAGE(BN9:BU9)</f>
        <v>3.0026716121509867E-2</v>
      </c>
      <c r="BW9" s="81"/>
      <c r="BX9" s="102">
        <f>BX8/BN8-1</f>
        <v>4.4618574969683689E-3</v>
      </c>
      <c r="BY9" s="103"/>
      <c r="BZ9" s="78">
        <f>BZ8/BP8-1</f>
        <v>-0.38436337923173458</v>
      </c>
      <c r="CA9" s="79"/>
      <c r="CB9" s="80">
        <f>CB8/(BN8+BP8)-1</f>
        <v>-0.18945256930261622</v>
      </c>
      <c r="CC9" s="81"/>
    </row>
    <row r="10" spans="1:119" ht="15" customHeight="1" x14ac:dyDescent="0.2">
      <c r="B10" s="316" t="s">
        <v>4</v>
      </c>
      <c r="C10" s="316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  <c r="BO10" s="12" t="s">
        <v>85</v>
      </c>
    </row>
    <row r="11" spans="1:119" ht="15" customHeight="1" x14ac:dyDescent="0.2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I11" s="6"/>
      <c r="AL11" s="9"/>
      <c r="AN11" s="26"/>
      <c r="AR11" s="38"/>
      <c r="AS11" s="6"/>
      <c r="AT11" s="38"/>
      <c r="AU11" s="38"/>
      <c r="AV11" s="38"/>
      <c r="AW11" s="38"/>
      <c r="BP11" s="50"/>
      <c r="BQ11" s="51"/>
    </row>
    <row r="12" spans="1:119" ht="15" customHeight="1" x14ac:dyDescent="0.2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119" ht="15" customHeight="1" x14ac:dyDescent="0.2">
      <c r="B13" s="5" t="s">
        <v>8</v>
      </c>
    </row>
    <row r="14" spans="1:119" ht="15" customHeight="1" thickBot="1" x14ac:dyDescent="0.25">
      <c r="B14" s="5"/>
    </row>
    <row r="15" spans="1:119" ht="15" customHeight="1" thickBot="1" x14ac:dyDescent="0.25">
      <c r="B15" s="323"/>
      <c r="C15" s="324"/>
      <c r="D15" s="324"/>
      <c r="E15" s="325"/>
      <c r="F15" s="401">
        <v>42383</v>
      </c>
      <c r="G15" s="358"/>
      <c r="H15" s="358">
        <v>42415</v>
      </c>
      <c r="I15" s="358"/>
      <c r="J15" s="358">
        <v>42445</v>
      </c>
      <c r="K15" s="358"/>
      <c r="L15" s="358">
        <v>42477</v>
      </c>
      <c r="M15" s="358"/>
      <c r="N15" s="358">
        <v>42508</v>
      </c>
      <c r="O15" s="358"/>
      <c r="P15" s="358">
        <v>42540</v>
      </c>
      <c r="Q15" s="358"/>
      <c r="R15" s="358">
        <v>42571</v>
      </c>
      <c r="S15" s="358"/>
      <c r="T15" s="358">
        <v>42603</v>
      </c>
      <c r="U15" s="358"/>
      <c r="V15" s="358">
        <v>42635</v>
      </c>
      <c r="W15" s="358"/>
      <c r="X15" s="358">
        <v>42666</v>
      </c>
      <c r="Y15" s="358"/>
      <c r="Z15" s="358">
        <v>42698</v>
      </c>
      <c r="AA15" s="358"/>
      <c r="AB15" s="358">
        <v>42705</v>
      </c>
      <c r="AC15" s="391"/>
      <c r="AD15" s="401">
        <v>42737</v>
      </c>
      <c r="AE15" s="358"/>
      <c r="AF15" s="358">
        <v>42769</v>
      </c>
      <c r="AG15" s="358"/>
      <c r="AH15" s="358">
        <v>42798</v>
      </c>
      <c r="AI15" s="358"/>
      <c r="AJ15" s="358">
        <v>42830</v>
      </c>
      <c r="AK15" s="358"/>
      <c r="AL15" s="358">
        <v>42861</v>
      </c>
      <c r="AM15" s="358"/>
      <c r="AN15" s="358">
        <v>42893</v>
      </c>
      <c r="AO15" s="358"/>
      <c r="AP15" s="358">
        <v>42893</v>
      </c>
      <c r="AQ15" s="358"/>
      <c r="AR15" s="358">
        <v>42924</v>
      </c>
      <c r="AS15" s="358"/>
      <c r="AT15" s="358">
        <v>42956</v>
      </c>
      <c r="AU15" s="358"/>
      <c r="AV15" s="358">
        <v>42988</v>
      </c>
      <c r="AW15" s="358"/>
      <c r="AX15" s="358">
        <v>43019</v>
      </c>
      <c r="AY15" s="358"/>
      <c r="AZ15" s="358">
        <v>43051</v>
      </c>
      <c r="BA15" s="358"/>
      <c r="BB15" s="358">
        <v>43082</v>
      </c>
      <c r="BC15" s="391"/>
      <c r="BD15" s="86">
        <v>43114</v>
      </c>
      <c r="BE15" s="60"/>
      <c r="BF15" s="124">
        <v>43146</v>
      </c>
      <c r="BG15" s="124"/>
      <c r="BH15" s="284">
        <v>43160</v>
      </c>
      <c r="BI15" s="285"/>
      <c r="BJ15" s="60">
        <v>43191</v>
      </c>
      <c r="BK15" s="52"/>
      <c r="BL15" s="124">
        <v>43238</v>
      </c>
      <c r="BM15" s="60"/>
      <c r="BN15" s="124">
        <v>43269</v>
      </c>
      <c r="BO15" s="60"/>
      <c r="BP15" s="124">
        <v>43300</v>
      </c>
      <c r="BQ15" s="60"/>
      <c r="BR15" s="124">
        <v>43332</v>
      </c>
      <c r="BS15" s="60"/>
      <c r="BT15" s="124">
        <v>43364</v>
      </c>
      <c r="BU15" s="60"/>
      <c r="BV15" s="124">
        <v>43395</v>
      </c>
      <c r="BW15" s="60"/>
      <c r="BX15" s="124">
        <v>43426</v>
      </c>
      <c r="BY15" s="60"/>
      <c r="BZ15" s="124">
        <v>43457</v>
      </c>
      <c r="CA15" s="60"/>
      <c r="CB15" s="215">
        <v>43470</v>
      </c>
      <c r="CC15" s="60"/>
      <c r="CD15" s="124">
        <v>43502</v>
      </c>
      <c r="CE15" s="124"/>
      <c r="CF15" s="124">
        <v>43531</v>
      </c>
      <c r="CG15" s="60"/>
      <c r="CH15" s="124">
        <v>43563</v>
      </c>
      <c r="CI15" s="60"/>
      <c r="CJ15" s="124">
        <v>43594</v>
      </c>
      <c r="CK15" s="60"/>
      <c r="CL15" s="124">
        <v>43626</v>
      </c>
      <c r="CM15" s="124"/>
      <c r="CN15" s="60">
        <v>43657</v>
      </c>
      <c r="CO15" s="52"/>
      <c r="CP15" s="60">
        <v>43689</v>
      </c>
      <c r="CQ15" s="52"/>
      <c r="CR15" s="60">
        <v>43721</v>
      </c>
      <c r="CS15" s="86"/>
      <c r="CT15" s="60">
        <v>43752</v>
      </c>
      <c r="CU15" s="52"/>
      <c r="CV15" s="60">
        <v>43784</v>
      </c>
      <c r="CW15" s="52"/>
      <c r="CX15" s="60">
        <v>43815</v>
      </c>
      <c r="CY15" s="513"/>
      <c r="CZ15" s="52">
        <v>43847</v>
      </c>
      <c r="DA15" s="52"/>
      <c r="DB15" s="60">
        <v>43879</v>
      </c>
      <c r="DC15" s="86"/>
      <c r="DD15" s="60">
        <v>43909</v>
      </c>
      <c r="DE15" s="52"/>
      <c r="DF15" s="60">
        <v>43941</v>
      </c>
      <c r="DG15" s="52"/>
      <c r="DH15" s="60">
        <v>43972</v>
      </c>
      <c r="DI15" s="513"/>
    </row>
    <row r="16" spans="1:119" ht="15" customHeight="1" thickTop="1" x14ac:dyDescent="0.2">
      <c r="B16" s="416" t="s">
        <v>40</v>
      </c>
      <c r="C16" s="417"/>
      <c r="D16" s="417"/>
      <c r="E16" s="418"/>
      <c r="F16" s="402">
        <v>102.6</v>
      </c>
      <c r="G16" s="355"/>
      <c r="H16" s="355">
        <v>102.7</v>
      </c>
      <c r="I16" s="355"/>
      <c r="J16" s="355">
        <v>103</v>
      </c>
      <c r="K16" s="355"/>
      <c r="L16" s="355">
        <v>103.5</v>
      </c>
      <c r="M16" s="355"/>
      <c r="N16" s="355">
        <v>103.7</v>
      </c>
      <c r="O16" s="355"/>
      <c r="P16" s="355">
        <v>103.6</v>
      </c>
      <c r="Q16" s="355"/>
      <c r="R16" s="355">
        <v>103.7</v>
      </c>
      <c r="S16" s="355"/>
      <c r="T16" s="355">
        <v>103.7</v>
      </c>
      <c r="U16" s="355"/>
      <c r="V16" s="355">
        <v>103.9</v>
      </c>
      <c r="W16" s="355"/>
      <c r="X16" s="355">
        <v>104</v>
      </c>
      <c r="Y16" s="355"/>
      <c r="Z16" s="355">
        <v>103.9</v>
      </c>
      <c r="AA16" s="355"/>
      <c r="AB16" s="355">
        <v>104</v>
      </c>
      <c r="AC16" s="392"/>
      <c r="AD16" s="402">
        <v>104.3</v>
      </c>
      <c r="AE16" s="355"/>
      <c r="AF16" s="355">
        <v>104.6</v>
      </c>
      <c r="AG16" s="355"/>
      <c r="AH16" s="355">
        <v>104.5</v>
      </c>
      <c r="AI16" s="355"/>
      <c r="AJ16" s="355">
        <v>104.5</v>
      </c>
      <c r="AK16" s="355"/>
      <c r="AL16" s="355">
        <v>104.5</v>
      </c>
      <c r="AM16" s="355"/>
      <c r="AN16" s="355">
        <v>104.3</v>
      </c>
      <c r="AO16" s="355"/>
      <c r="AP16" s="355">
        <v>104.3</v>
      </c>
      <c r="AQ16" s="355"/>
      <c r="AR16" s="355">
        <v>104.1</v>
      </c>
      <c r="AS16" s="355"/>
      <c r="AT16" s="355">
        <v>104.4</v>
      </c>
      <c r="AU16" s="355"/>
      <c r="AV16" s="355">
        <v>104.7</v>
      </c>
      <c r="AW16" s="355"/>
      <c r="AX16" s="355">
        <v>104.5</v>
      </c>
      <c r="AY16" s="355"/>
      <c r="AZ16" s="355">
        <v>104.3</v>
      </c>
      <c r="BA16" s="355"/>
      <c r="BB16" s="511">
        <v>104.5</v>
      </c>
      <c r="BC16" s="512"/>
      <c r="BD16" s="91">
        <v>104.7</v>
      </c>
      <c r="BE16" s="91"/>
      <c r="BF16" s="90">
        <v>105</v>
      </c>
      <c r="BG16" s="220"/>
      <c r="BH16" s="286">
        <v>105.1</v>
      </c>
      <c r="BI16" s="287"/>
      <c r="BJ16" s="282">
        <v>105.3</v>
      </c>
      <c r="BK16" s="283"/>
      <c r="BL16" s="90">
        <v>105.3</v>
      </c>
      <c r="BM16" s="91"/>
      <c r="BN16" s="90">
        <v>105.5</v>
      </c>
      <c r="BO16" s="91"/>
      <c r="BP16" s="90">
        <v>105.5</v>
      </c>
      <c r="BQ16" s="91"/>
      <c r="BR16" s="90">
        <v>105.5</v>
      </c>
      <c r="BS16" s="91"/>
      <c r="BT16" s="90">
        <v>105.5</v>
      </c>
      <c r="BU16" s="91"/>
      <c r="BV16" s="90">
        <v>105.6</v>
      </c>
      <c r="BW16" s="91"/>
      <c r="BX16" s="90">
        <v>105.1</v>
      </c>
      <c r="BY16" s="91"/>
      <c r="BZ16" s="90">
        <v>104.7</v>
      </c>
      <c r="CA16" s="91"/>
      <c r="CB16" s="224">
        <v>104.4</v>
      </c>
      <c r="CC16" s="91"/>
      <c r="CD16" s="90">
        <v>104.5</v>
      </c>
      <c r="CE16" s="220"/>
      <c r="CF16" s="90">
        <v>104.9</v>
      </c>
      <c r="CG16" s="91"/>
      <c r="CH16" s="90">
        <v>105.2</v>
      </c>
      <c r="CI16" s="91"/>
      <c r="CJ16" s="90">
        <v>105.3</v>
      </c>
      <c r="CK16" s="91"/>
      <c r="CL16" s="90">
        <v>104.9465</v>
      </c>
      <c r="CM16" s="220"/>
      <c r="CN16" s="90">
        <v>105.1781</v>
      </c>
      <c r="CO16" s="91"/>
      <c r="CP16" s="90">
        <v>104.8884</v>
      </c>
      <c r="CQ16" s="91"/>
      <c r="CR16" s="90">
        <v>104.8386</v>
      </c>
      <c r="CS16" s="220"/>
      <c r="CT16" s="90">
        <v>104.7837</v>
      </c>
      <c r="CU16" s="91"/>
      <c r="CV16" s="90">
        <v>104.8</v>
      </c>
      <c r="CW16" s="91"/>
      <c r="CX16" s="90">
        <v>104.6</v>
      </c>
      <c r="CY16" s="559"/>
      <c r="CZ16" s="91">
        <v>104.75</v>
      </c>
      <c r="DA16" s="91"/>
      <c r="DB16" s="90">
        <v>104.5</v>
      </c>
      <c r="DC16" s="220"/>
      <c r="DD16" s="90">
        <v>104</v>
      </c>
      <c r="DE16" s="91"/>
      <c r="DF16" s="90">
        <v>102.7</v>
      </c>
      <c r="DG16" s="91"/>
      <c r="DH16" s="90">
        <v>102.7</v>
      </c>
      <c r="DI16" s="559"/>
    </row>
    <row r="17" spans="2:113" ht="15" customHeight="1" x14ac:dyDescent="0.2">
      <c r="B17" s="393" t="s">
        <v>57</v>
      </c>
      <c r="C17" s="394"/>
      <c r="D17" s="394"/>
      <c r="E17" s="395"/>
      <c r="F17" s="403">
        <v>3.0000000000000001E-3</v>
      </c>
      <c r="G17" s="354"/>
      <c r="H17" s="354">
        <v>1.2E-2</v>
      </c>
      <c r="I17" s="354"/>
      <c r="J17" s="354">
        <v>6.0000000000000001E-3</v>
      </c>
      <c r="K17" s="354"/>
      <c r="L17" s="354">
        <v>6.0000000000000001E-3</v>
      </c>
      <c r="M17" s="354"/>
      <c r="N17" s="354">
        <v>3.0000000000000001E-3</v>
      </c>
      <c r="O17" s="354"/>
      <c r="P17" s="354">
        <v>1E-3</v>
      </c>
      <c r="Q17" s="354"/>
      <c r="R17" s="354">
        <v>1E-3</v>
      </c>
      <c r="S17" s="354"/>
      <c r="T17" s="354">
        <v>5.0000000000000001E-3</v>
      </c>
      <c r="U17" s="354"/>
      <c r="V17" s="354">
        <v>1.2E-2</v>
      </c>
      <c r="W17" s="354"/>
      <c r="X17" s="354">
        <v>1.4E-2</v>
      </c>
      <c r="Y17" s="354"/>
      <c r="Z17" s="354">
        <v>1.2999999999999999E-2</v>
      </c>
      <c r="AA17" s="354"/>
      <c r="AB17" s="354">
        <v>1.4999999999999999E-2</v>
      </c>
      <c r="AC17" s="479"/>
      <c r="AD17" s="403">
        <v>1.6E-2</v>
      </c>
      <c r="AE17" s="354"/>
      <c r="AF17" s="354">
        <v>1.9E-2</v>
      </c>
      <c r="AG17" s="354"/>
      <c r="AH17" s="354">
        <v>1.4999999999999999E-2</v>
      </c>
      <c r="AI17" s="354"/>
      <c r="AJ17" s="354">
        <v>0.01</v>
      </c>
      <c r="AK17" s="354"/>
      <c r="AL17" s="354">
        <v>8.0000000000000002E-3</v>
      </c>
      <c r="AM17" s="354"/>
      <c r="AN17" s="354">
        <v>7.0000000000000001E-3</v>
      </c>
      <c r="AO17" s="354"/>
      <c r="AP17" s="354">
        <v>7.0000000000000001E-3</v>
      </c>
      <c r="AQ17" s="354"/>
      <c r="AR17" s="354">
        <v>4.0000000000000001E-3</v>
      </c>
      <c r="AS17" s="354"/>
      <c r="AT17" s="354">
        <v>7.0000000000000001E-3</v>
      </c>
      <c r="AU17" s="354"/>
      <c r="AV17" s="354">
        <v>8.0000000000000002E-3</v>
      </c>
      <c r="AW17" s="354"/>
      <c r="AX17" s="354">
        <v>5.0000000000000001E-3</v>
      </c>
      <c r="AY17" s="354"/>
      <c r="AZ17" s="354">
        <v>5.0000000000000001E-3</v>
      </c>
      <c r="BA17" s="354"/>
      <c r="BB17" s="354">
        <v>5.0000000000000001E-3</v>
      </c>
      <c r="BC17" s="479"/>
      <c r="BD17" s="210">
        <v>4.0000000000000001E-3</v>
      </c>
      <c r="BE17" s="92"/>
      <c r="BF17" s="382">
        <v>4.0000000000000001E-3</v>
      </c>
      <c r="BG17" s="382"/>
      <c r="BH17" s="288">
        <v>6.0000000000000001E-3</v>
      </c>
      <c r="BI17" s="289"/>
      <c r="BJ17" s="92">
        <v>8.0000000000000002E-3</v>
      </c>
      <c r="BK17" s="93"/>
      <c r="BL17" s="382">
        <v>8.0000000000000002E-3</v>
      </c>
      <c r="BM17" s="92"/>
      <c r="BN17" s="92">
        <v>1.2E-2</v>
      </c>
      <c r="BO17" s="93"/>
      <c r="BP17" s="92">
        <v>1.2999999999999999E-2</v>
      </c>
      <c r="BQ17" s="93"/>
      <c r="BR17" s="92">
        <v>1.0999999999999999E-2</v>
      </c>
      <c r="BS17" s="93"/>
      <c r="BT17" s="92">
        <v>8.0000000000000002E-3</v>
      </c>
      <c r="BU17" s="93"/>
      <c r="BV17" s="92">
        <v>1.0239234449760604E-2</v>
      </c>
      <c r="BW17" s="93"/>
      <c r="BX17" s="92">
        <v>8.0000000000000002E-3</v>
      </c>
      <c r="BY17" s="93"/>
      <c r="BZ17" s="92">
        <v>2E-3</v>
      </c>
      <c r="CA17" s="93"/>
      <c r="CB17" s="105">
        <v>-2.8653295128939771E-3</v>
      </c>
      <c r="CC17" s="93"/>
      <c r="CD17" s="92">
        <v>-4.761904761904745E-3</v>
      </c>
      <c r="CE17" s="210"/>
      <c r="CF17" s="92">
        <v>-1.9029495718362321E-3</v>
      </c>
      <c r="CG17" s="93"/>
      <c r="CH17" s="92">
        <v>-9.4966761633419328E-4</v>
      </c>
      <c r="CI17" s="93"/>
      <c r="CJ17" s="92">
        <v>0</v>
      </c>
      <c r="CK17" s="93"/>
      <c r="CL17" s="92">
        <v>-5.401998739533509E-3</v>
      </c>
      <c r="CM17" s="210"/>
      <c r="CN17" s="92">
        <v>-2.6550829191878123E-3</v>
      </c>
      <c r="CO17" s="93"/>
      <c r="CP17" s="92">
        <v>-6.0515318354543712E-3</v>
      </c>
      <c r="CQ17" s="93"/>
      <c r="CR17" s="92">
        <v>-6.2691943127962668E-3</v>
      </c>
      <c r="CS17" s="210"/>
      <c r="CT17" s="92">
        <v>-7.4481386757601076E-3</v>
      </c>
      <c r="CU17" s="93"/>
      <c r="CV17" s="92">
        <v>-2.8544243577545148E-3</v>
      </c>
      <c r="CW17" s="93"/>
      <c r="CX17" s="92">
        <v>-9.551098376313627E-4</v>
      </c>
      <c r="CY17" s="515"/>
      <c r="CZ17" s="93">
        <v>3.5447403717188131E-3</v>
      </c>
      <c r="DA17" s="93"/>
      <c r="DB17" s="92">
        <v>0</v>
      </c>
      <c r="DC17" s="210"/>
      <c r="DD17" s="92">
        <f>-0.008</f>
        <v>-8.0000000000000002E-3</v>
      </c>
      <c r="DE17" s="93"/>
      <c r="DF17" s="92">
        <v>-2.4E-2</v>
      </c>
      <c r="DG17" s="93"/>
      <c r="DH17" s="92">
        <f>DH16/CJ16-1</f>
        <v>-2.4691358024691357E-2</v>
      </c>
      <c r="DI17" s="515"/>
    </row>
    <row r="18" spans="2:113" ht="15" customHeight="1" thickBot="1" x14ac:dyDescent="0.25">
      <c r="B18" s="413" t="s">
        <v>58</v>
      </c>
      <c r="C18" s="414"/>
      <c r="D18" s="414"/>
      <c r="E18" s="415"/>
      <c r="F18" s="411">
        <v>1E-3</v>
      </c>
      <c r="G18" s="359"/>
      <c r="H18" s="359">
        <v>1E-3</v>
      </c>
      <c r="I18" s="360"/>
      <c r="J18" s="359">
        <v>3.0000000000000001E-3</v>
      </c>
      <c r="K18" s="360"/>
      <c r="L18" s="359">
        <v>5.0000000000000001E-3</v>
      </c>
      <c r="M18" s="360"/>
      <c r="N18" s="359">
        <v>2E-3</v>
      </c>
      <c r="O18" s="360"/>
      <c r="P18" s="359">
        <v>-1E-3</v>
      </c>
      <c r="Q18" s="360"/>
      <c r="R18" s="359">
        <v>1E-3</v>
      </c>
      <c r="S18" s="360"/>
      <c r="T18" s="359">
        <v>0</v>
      </c>
      <c r="U18" s="360"/>
      <c r="V18" s="359">
        <v>2E-3</v>
      </c>
      <c r="W18" s="360"/>
      <c r="X18" s="359">
        <v>1E-3</v>
      </c>
      <c r="Y18" s="360"/>
      <c r="Z18" s="396">
        <v>-1E-3</v>
      </c>
      <c r="AA18" s="360"/>
      <c r="AB18" s="359">
        <v>1E-3</v>
      </c>
      <c r="AC18" s="467"/>
      <c r="AD18" s="411">
        <v>3.0000000000000001E-3</v>
      </c>
      <c r="AE18" s="360"/>
      <c r="AF18" s="359">
        <v>3.0000000000000001E-3</v>
      </c>
      <c r="AG18" s="360"/>
      <c r="AH18" s="359">
        <v>-1E-3</v>
      </c>
      <c r="AI18" s="360"/>
      <c r="AJ18" s="359">
        <v>0</v>
      </c>
      <c r="AK18" s="360"/>
      <c r="AL18" s="359">
        <v>0</v>
      </c>
      <c r="AM18" s="360"/>
      <c r="AN18" s="359">
        <v>-2E-3</v>
      </c>
      <c r="AO18" s="510"/>
      <c r="AP18" s="359">
        <v>-2E-3</v>
      </c>
      <c r="AQ18" s="359"/>
      <c r="AR18" s="359">
        <v>-2E-3</v>
      </c>
      <c r="AS18" s="361"/>
      <c r="AT18" s="359">
        <v>3.0000000000000001E-3</v>
      </c>
      <c r="AU18" s="361"/>
      <c r="AV18" s="359">
        <v>3.0000000000000001E-3</v>
      </c>
      <c r="AW18" s="361"/>
      <c r="AX18" s="359">
        <v>-2E-3</v>
      </c>
      <c r="AY18" s="361"/>
      <c r="AZ18" s="359">
        <v>-2E-3</v>
      </c>
      <c r="BA18" s="361"/>
      <c r="BB18" s="502">
        <v>2E-3</v>
      </c>
      <c r="BC18" s="503"/>
      <c r="BD18" s="257">
        <v>2E-3</v>
      </c>
      <c r="BE18" s="189"/>
      <c r="BF18" s="213">
        <v>3.0000000000000001E-3</v>
      </c>
      <c r="BG18" s="214"/>
      <c r="BH18" s="290">
        <v>1E-3</v>
      </c>
      <c r="BI18" s="291"/>
      <c r="BJ18" s="213">
        <v>2E-3</v>
      </c>
      <c r="BK18" s="225"/>
      <c r="BL18" s="213">
        <v>0</v>
      </c>
      <c r="BM18" s="214"/>
      <c r="BN18" s="544">
        <v>2E-3</v>
      </c>
      <c r="BO18" s="545"/>
      <c r="BP18" s="544">
        <v>-1E-3</v>
      </c>
      <c r="BQ18" s="545"/>
      <c r="BR18" s="544">
        <v>1E-3</v>
      </c>
      <c r="BS18" s="545"/>
      <c r="BT18" s="544">
        <v>0</v>
      </c>
      <c r="BU18" s="545"/>
      <c r="BV18" s="213">
        <v>6.6350710900464627E-4</v>
      </c>
      <c r="BW18" s="212"/>
      <c r="BX18" s="213">
        <v>-4.0000000000000001E-3</v>
      </c>
      <c r="BY18" s="212"/>
      <c r="BZ18" s="213">
        <v>-4.0000000000000001E-3</v>
      </c>
      <c r="CA18" s="225"/>
      <c r="CB18" s="211">
        <v>-2.8653295128939771E-3</v>
      </c>
      <c r="CC18" s="212"/>
      <c r="CD18" s="213">
        <v>9.5785440613016526E-4</v>
      </c>
      <c r="CE18" s="214"/>
      <c r="CF18" s="213">
        <v>3.827751196172402E-3</v>
      </c>
      <c r="CG18" s="225"/>
      <c r="CH18" s="213">
        <v>2.8598665395613843E-3</v>
      </c>
      <c r="CI18" s="225"/>
      <c r="CJ18" s="213">
        <v>9.5057034220524805E-4</v>
      </c>
      <c r="CK18" s="225"/>
      <c r="CL18" s="213">
        <v>-3.3570750237416069E-3</v>
      </c>
      <c r="CM18" s="221"/>
      <c r="CN18" s="213">
        <v>2.2068387225873121E-3</v>
      </c>
      <c r="CO18" s="225"/>
      <c r="CP18" s="213">
        <v>-2.7543756732627545E-3</v>
      </c>
      <c r="CQ18" s="225"/>
      <c r="CR18" s="213">
        <v>-4.7479034859909675E-4</v>
      </c>
      <c r="CS18" s="221"/>
      <c r="CT18" s="213">
        <v>-5.2366208629273103E-4</v>
      </c>
      <c r="CU18" s="225"/>
      <c r="CV18" s="213">
        <v>1.5555854584259343E-4</v>
      </c>
      <c r="CW18" s="225"/>
      <c r="CX18" s="213">
        <v>-1.9083969465648609E-3</v>
      </c>
      <c r="CY18" s="560"/>
      <c r="CZ18" s="225">
        <v>1.4340344168259911E-3</v>
      </c>
      <c r="DA18" s="225"/>
      <c r="DB18" s="213">
        <v>-3.0000000000000001E-3</v>
      </c>
      <c r="DC18" s="221"/>
      <c r="DD18" s="94">
        <f>-0.004</f>
        <v>-4.0000000000000001E-3</v>
      </c>
      <c r="DE18" s="95"/>
      <c r="DF18" s="94">
        <v>-1.2999999999999999E-2</v>
      </c>
      <c r="DG18" s="95"/>
      <c r="DH18" s="94">
        <f>DH16/DF16-1</f>
        <v>0</v>
      </c>
      <c r="DI18" s="578"/>
    </row>
    <row r="19" spans="2:113" ht="15" customHeight="1" x14ac:dyDescent="0.2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113" ht="15" customHeight="1" x14ac:dyDescent="0.2">
      <c r="C20" s="3" t="s">
        <v>4</v>
      </c>
      <c r="D20" s="1" t="s">
        <v>9</v>
      </c>
      <c r="I20" s="6"/>
      <c r="K20" s="6"/>
      <c r="M20" s="6"/>
      <c r="AA20" s="16"/>
      <c r="AF20" s="25"/>
      <c r="AI20" s="6"/>
      <c r="DC20" s="30"/>
    </row>
    <row r="21" spans="2:113" ht="15" customHeight="1" x14ac:dyDescent="0.2">
      <c r="C21" s="3"/>
      <c r="D21" s="1"/>
      <c r="I21" s="6"/>
      <c r="K21" s="6"/>
      <c r="M21" s="6"/>
      <c r="AA21" s="16"/>
      <c r="AF21" s="25"/>
      <c r="AI21" s="6"/>
    </row>
    <row r="22" spans="2:113" ht="15" customHeight="1" x14ac:dyDescent="0.2">
      <c r="AI22" s="6"/>
      <c r="BL22" s="26"/>
      <c r="BM22" s="26"/>
    </row>
    <row r="23" spans="2:113" ht="15" customHeight="1" x14ac:dyDescent="0.2">
      <c r="B23" s="5" t="s">
        <v>55</v>
      </c>
      <c r="AQ23" s="18"/>
      <c r="AS23" s="18"/>
    </row>
    <row r="24" spans="2:113" ht="15" customHeight="1" thickBot="1" x14ac:dyDescent="0.25">
      <c r="B24" s="5"/>
      <c r="AQ24" s="18"/>
      <c r="BG24" s="18"/>
      <c r="BS24" s="18"/>
      <c r="BY24" s="18"/>
      <c r="DC24" s="18" t="s">
        <v>11</v>
      </c>
    </row>
    <row r="25" spans="2:113" ht="15" customHeight="1" thickBot="1" x14ac:dyDescent="0.25">
      <c r="B25" s="323"/>
      <c r="C25" s="324"/>
      <c r="D25" s="324"/>
      <c r="E25" s="325"/>
      <c r="F25" s="124">
        <v>42316</v>
      </c>
      <c r="G25" s="124"/>
      <c r="H25" s="124">
        <v>42347</v>
      </c>
      <c r="I25" s="201"/>
      <c r="J25" s="86">
        <v>42376</v>
      </c>
      <c r="K25" s="124"/>
      <c r="L25" s="86">
        <v>42408</v>
      </c>
      <c r="M25" s="124"/>
      <c r="N25" s="86">
        <v>42460</v>
      </c>
      <c r="O25" s="124"/>
      <c r="P25" s="124">
        <v>42461</v>
      </c>
      <c r="Q25" s="60"/>
      <c r="R25" s="124">
        <v>42492</v>
      </c>
      <c r="S25" s="124"/>
      <c r="T25" s="86">
        <v>42524</v>
      </c>
      <c r="U25" s="86"/>
      <c r="V25" s="86">
        <v>42555</v>
      </c>
      <c r="W25" s="86"/>
      <c r="X25" s="86">
        <v>42587</v>
      </c>
      <c r="Y25" s="86"/>
      <c r="Z25" s="86">
        <v>42619</v>
      </c>
      <c r="AA25" s="86"/>
      <c r="AB25" s="86">
        <v>42650</v>
      </c>
      <c r="AC25" s="86"/>
      <c r="AD25" s="86">
        <v>42682</v>
      </c>
      <c r="AE25" s="86"/>
      <c r="AF25" s="124">
        <v>42713</v>
      </c>
      <c r="AG25" s="52"/>
      <c r="AH25" s="215">
        <v>42745</v>
      </c>
      <c r="AI25" s="52"/>
      <c r="AJ25" s="124">
        <v>42777</v>
      </c>
      <c r="AK25" s="52"/>
      <c r="AL25" s="124">
        <v>42806</v>
      </c>
      <c r="AM25" s="52"/>
      <c r="AN25" s="124">
        <v>42838</v>
      </c>
      <c r="AO25" s="52"/>
      <c r="AP25" s="124">
        <v>42856</v>
      </c>
      <c r="AQ25" s="52"/>
      <c r="AR25" s="124">
        <v>42888</v>
      </c>
      <c r="AS25" s="86"/>
      <c r="AT25" s="86">
        <v>42919</v>
      </c>
      <c r="AU25" s="52"/>
      <c r="AV25" s="124">
        <v>42951</v>
      </c>
      <c r="AW25" s="52"/>
      <c r="AX25" s="124">
        <v>42983</v>
      </c>
      <c r="AY25" s="52"/>
      <c r="AZ25" s="124">
        <v>43013</v>
      </c>
      <c r="BA25" s="52"/>
      <c r="BB25" s="124">
        <v>43046</v>
      </c>
      <c r="BC25" s="86"/>
      <c r="BD25" s="124">
        <v>43077</v>
      </c>
      <c r="BE25" s="513"/>
      <c r="BF25" s="215">
        <v>43114</v>
      </c>
      <c r="BG25" s="52"/>
      <c r="BH25" s="124">
        <v>43146</v>
      </c>
      <c r="BI25" s="52"/>
      <c r="BJ25" s="124">
        <v>43168</v>
      </c>
      <c r="BK25" s="86"/>
      <c r="BL25" s="86">
        <v>43200</v>
      </c>
      <c r="BM25" s="52"/>
      <c r="BN25" s="124">
        <v>43231</v>
      </c>
      <c r="BO25" s="52"/>
      <c r="BP25" s="124">
        <v>43263</v>
      </c>
      <c r="BQ25" s="52"/>
      <c r="BR25" s="124">
        <v>43294</v>
      </c>
      <c r="BS25" s="52"/>
      <c r="BT25" s="124">
        <v>43326</v>
      </c>
      <c r="BU25" s="52"/>
      <c r="BV25" s="124">
        <v>43327</v>
      </c>
      <c r="BW25" s="52"/>
      <c r="BX25" s="124">
        <v>43387</v>
      </c>
      <c r="BY25" s="52"/>
      <c r="BZ25" s="124">
        <v>43419</v>
      </c>
      <c r="CA25" s="52"/>
      <c r="CB25" s="124">
        <v>43452</v>
      </c>
      <c r="CC25" s="52"/>
      <c r="CD25" s="215">
        <v>43466</v>
      </c>
      <c r="CE25" s="52"/>
      <c r="CF25" s="124">
        <v>43498</v>
      </c>
      <c r="CG25" s="52"/>
      <c r="CH25" s="124">
        <v>43527</v>
      </c>
      <c r="CI25" s="52"/>
      <c r="CJ25" s="124">
        <v>43559</v>
      </c>
      <c r="CK25" s="52"/>
      <c r="CL25" s="124">
        <v>43590</v>
      </c>
      <c r="CM25" s="52"/>
      <c r="CN25" s="124">
        <v>43622</v>
      </c>
      <c r="CO25" s="86"/>
      <c r="CP25" s="86">
        <v>43653</v>
      </c>
      <c r="CQ25" s="52"/>
      <c r="CR25" s="124">
        <v>43685</v>
      </c>
      <c r="CS25" s="52"/>
      <c r="CT25" s="124">
        <v>43717</v>
      </c>
      <c r="CU25" s="86"/>
      <c r="CV25" s="124">
        <v>43748</v>
      </c>
      <c r="CW25" s="86"/>
      <c r="CX25" s="124">
        <v>43780</v>
      </c>
      <c r="CY25" s="86"/>
      <c r="CZ25" s="124">
        <v>43811</v>
      </c>
      <c r="DA25" s="513"/>
      <c r="DB25" s="124">
        <v>43831</v>
      </c>
      <c r="DC25" s="513"/>
    </row>
    <row r="26" spans="2:113" ht="15" customHeight="1" thickTop="1" x14ac:dyDescent="0.2">
      <c r="B26" s="416" t="s">
        <v>10</v>
      </c>
      <c r="C26" s="417"/>
      <c r="D26" s="417"/>
      <c r="E26" s="418"/>
      <c r="F26" s="410">
        <v>303.41000000000003</v>
      </c>
      <c r="G26" s="410"/>
      <c r="H26" s="410">
        <v>303.5</v>
      </c>
      <c r="I26" s="412"/>
      <c r="J26" s="452">
        <v>304.12</v>
      </c>
      <c r="K26" s="410"/>
      <c r="L26" s="452">
        <v>305.39</v>
      </c>
      <c r="M26" s="410"/>
      <c r="N26" s="452">
        <v>306.79000000000002</v>
      </c>
      <c r="O26" s="410"/>
      <c r="P26" s="381">
        <v>307.23</v>
      </c>
      <c r="Q26" s="453"/>
      <c r="R26" s="381">
        <v>307.20999999999998</v>
      </c>
      <c r="S26" s="381"/>
      <c r="T26" s="125">
        <v>307.10000000000002</v>
      </c>
      <c r="U26" s="292"/>
      <c r="V26" s="125">
        <v>309.58</v>
      </c>
      <c r="W26" s="292"/>
      <c r="X26" s="125">
        <v>309.41000000000003</v>
      </c>
      <c r="Y26" s="292"/>
      <c r="Z26" s="125">
        <v>308.91000000000003</v>
      </c>
      <c r="AA26" s="292"/>
      <c r="AB26" s="125">
        <v>308.33999999999997</v>
      </c>
      <c r="AC26" s="292"/>
      <c r="AD26" s="125">
        <v>307.95999999999998</v>
      </c>
      <c r="AE26" s="292"/>
      <c r="AF26" s="125">
        <v>307.99</v>
      </c>
      <c r="AG26" s="126"/>
      <c r="AH26" s="216">
        <v>308.45999999999998</v>
      </c>
      <c r="AI26" s="126"/>
      <c r="AJ26" s="125">
        <v>307.5</v>
      </c>
      <c r="AK26" s="126"/>
      <c r="AL26" s="125">
        <v>306.95999999999998</v>
      </c>
      <c r="AM26" s="126"/>
      <c r="AN26" s="125">
        <v>307.79000000000002</v>
      </c>
      <c r="AO26" s="126"/>
      <c r="AP26" s="125">
        <v>306.19</v>
      </c>
      <c r="AQ26" s="126"/>
      <c r="AR26" s="125">
        <v>305.16000000000003</v>
      </c>
      <c r="AS26" s="292"/>
      <c r="AT26" s="126">
        <v>302.17</v>
      </c>
      <c r="AU26" s="126"/>
      <c r="AV26" s="125">
        <v>303.45</v>
      </c>
      <c r="AW26" s="126"/>
      <c r="AX26" s="125">
        <v>303.02999999999997</v>
      </c>
      <c r="AY26" s="292"/>
      <c r="AZ26" s="125">
        <v>301.92</v>
      </c>
      <c r="BA26" s="126"/>
      <c r="BB26" s="125">
        <v>302.13</v>
      </c>
      <c r="BC26" s="292"/>
      <c r="BD26" s="125">
        <v>302.7</v>
      </c>
      <c r="BE26" s="514"/>
      <c r="BF26" s="216">
        <v>303.24</v>
      </c>
      <c r="BG26" s="126"/>
      <c r="BH26" s="125">
        <v>302.64999999999998</v>
      </c>
      <c r="BI26" s="126"/>
      <c r="BJ26" s="125">
        <v>303.20999999999998</v>
      </c>
      <c r="BK26" s="292"/>
      <c r="BL26" s="126">
        <v>304.87</v>
      </c>
      <c r="BM26" s="126"/>
      <c r="BN26" s="125">
        <v>302.64999999999998</v>
      </c>
      <c r="BO26" s="126"/>
      <c r="BP26" s="125">
        <v>303.11</v>
      </c>
      <c r="BQ26" s="126"/>
      <c r="BR26" s="125">
        <v>304.13</v>
      </c>
      <c r="BS26" s="126"/>
      <c r="BT26" s="125">
        <v>304.75</v>
      </c>
      <c r="BU26" s="126"/>
      <c r="BV26" s="125">
        <v>305.01</v>
      </c>
      <c r="BW26" s="126"/>
      <c r="BX26" s="125">
        <v>305.45999999999998</v>
      </c>
      <c r="BY26" s="126"/>
      <c r="BZ26" s="125">
        <v>304.27</v>
      </c>
      <c r="CA26" s="126"/>
      <c r="CB26" s="125">
        <v>305.68</v>
      </c>
      <c r="CC26" s="126"/>
      <c r="CD26" s="216">
        <v>306.08</v>
      </c>
      <c r="CE26" s="126"/>
      <c r="CF26" s="125">
        <v>304.58999999999997</v>
      </c>
      <c r="CG26" s="126"/>
      <c r="CH26" s="125">
        <v>304.61</v>
      </c>
      <c r="CI26" s="126"/>
      <c r="CJ26" s="125">
        <v>306.76</v>
      </c>
      <c r="CK26" s="126"/>
      <c r="CL26" s="125">
        <v>308.20999999999998</v>
      </c>
      <c r="CM26" s="126"/>
      <c r="CN26" s="125">
        <v>308.99</v>
      </c>
      <c r="CO26" s="292"/>
      <c r="CP26" s="126">
        <v>310.38</v>
      </c>
      <c r="CQ26" s="126"/>
      <c r="CR26" s="125">
        <v>308.25</v>
      </c>
      <c r="CS26" s="126"/>
      <c r="CT26" s="125">
        <v>310.04000000000002</v>
      </c>
      <c r="CU26" s="292"/>
      <c r="CV26" s="125">
        <v>310.06</v>
      </c>
      <c r="CW26" s="292"/>
      <c r="CX26" s="125">
        <v>306.42</v>
      </c>
      <c r="CY26" s="292"/>
      <c r="CZ26" s="565">
        <v>306.68</v>
      </c>
      <c r="DA26" s="566"/>
      <c r="DB26" s="565">
        <v>305.93</v>
      </c>
      <c r="DC26" s="566"/>
    </row>
    <row r="27" spans="2:113" ht="15" customHeight="1" x14ac:dyDescent="0.2">
      <c r="B27" s="393" t="s">
        <v>57</v>
      </c>
      <c r="C27" s="394"/>
      <c r="D27" s="394"/>
      <c r="E27" s="395"/>
      <c r="F27" s="382" t="s">
        <v>54</v>
      </c>
      <c r="G27" s="382"/>
      <c r="H27" s="382" t="s">
        <v>54</v>
      </c>
      <c r="I27" s="455"/>
      <c r="J27" s="210">
        <v>1.6E-2</v>
      </c>
      <c r="K27" s="382"/>
      <c r="L27" s="210">
        <v>0.02</v>
      </c>
      <c r="M27" s="382"/>
      <c r="N27" s="210">
        <v>2.4E-2</v>
      </c>
      <c r="O27" s="382"/>
      <c r="P27" s="382">
        <v>2.7009861273608715E-2</v>
      </c>
      <c r="Q27" s="92"/>
      <c r="R27" s="382">
        <v>2.3044390422591432E-2</v>
      </c>
      <c r="S27" s="382"/>
      <c r="T27" s="92">
        <v>2.4E-2</v>
      </c>
      <c r="U27" s="210"/>
      <c r="V27" s="92">
        <v>2.5000000000000001E-2</v>
      </c>
      <c r="W27" s="210"/>
      <c r="X27" s="92">
        <v>2.1999999999999999E-2</v>
      </c>
      <c r="Y27" s="210"/>
      <c r="Z27" s="92">
        <v>1.7999999999999999E-2</v>
      </c>
      <c r="AA27" s="210"/>
      <c r="AB27" s="92">
        <v>1.7999999999999999E-2</v>
      </c>
      <c r="AC27" s="210"/>
      <c r="AD27" s="92">
        <v>1.4999999999999999E-2</v>
      </c>
      <c r="AE27" s="210"/>
      <c r="AF27" s="92">
        <v>1.4999999999999999E-2</v>
      </c>
      <c r="AG27" s="93"/>
      <c r="AH27" s="105">
        <v>1.4E-2</v>
      </c>
      <c r="AI27" s="93"/>
      <c r="AJ27" s="92">
        <v>7.0000000000000001E-3</v>
      </c>
      <c r="AK27" s="93"/>
      <c r="AL27" s="92">
        <v>1E-3</v>
      </c>
      <c r="AM27" s="93"/>
      <c r="AN27" s="92">
        <v>2E-3</v>
      </c>
      <c r="AO27" s="93"/>
      <c r="AP27" s="92">
        <v>-3.0000000000000001E-3</v>
      </c>
      <c r="AQ27" s="93"/>
      <c r="AR27" s="92">
        <v>-6.0000000000000001E-3</v>
      </c>
      <c r="AS27" s="210"/>
      <c r="AT27" s="93">
        <v>-2.4E-2</v>
      </c>
      <c r="AU27" s="93"/>
      <c r="AV27" s="92">
        <v>-1.9E-2</v>
      </c>
      <c r="AW27" s="93"/>
      <c r="AX27" s="92">
        <v>-1.9E-2</v>
      </c>
      <c r="AY27" s="210"/>
      <c r="AZ27" s="92">
        <v>-2.1000000000000001E-2</v>
      </c>
      <c r="BA27" s="93"/>
      <c r="BB27" s="92">
        <v>-1.9E-2</v>
      </c>
      <c r="BC27" s="210"/>
      <c r="BD27" s="92">
        <v>-1.7000000000000001E-2</v>
      </c>
      <c r="BE27" s="515"/>
      <c r="BF27" s="105">
        <v>-1.7000000000000001E-2</v>
      </c>
      <c r="BG27" s="93"/>
      <c r="BH27" s="92">
        <v>-1.6E-2</v>
      </c>
      <c r="BI27" s="93"/>
      <c r="BJ27" s="92">
        <v>-1.2E-2</v>
      </c>
      <c r="BK27" s="210"/>
      <c r="BL27" s="93">
        <v>-9.4869878813477193E-3</v>
      </c>
      <c r="BM27" s="93"/>
      <c r="BN27" s="92">
        <v>-1.2E-2</v>
      </c>
      <c r="BO27" s="93"/>
      <c r="BP27" s="92">
        <v>-7.0000000000000001E-3</v>
      </c>
      <c r="BQ27" s="93"/>
      <c r="BR27" s="92">
        <v>6.0000000000000001E-3</v>
      </c>
      <c r="BS27" s="93"/>
      <c r="BT27" s="92">
        <v>4.0000000000000001E-3</v>
      </c>
      <c r="BU27" s="93"/>
      <c r="BV27" s="92">
        <v>6.5340065340064868E-3</v>
      </c>
      <c r="BW27" s="93"/>
      <c r="BX27" s="92">
        <v>1.1724960254371863E-2</v>
      </c>
      <c r="BY27" s="93"/>
      <c r="BZ27" s="92">
        <v>7.0000000000000001E-3</v>
      </c>
      <c r="CA27" s="93"/>
      <c r="CB27" s="92">
        <v>9.844730756524589E-3</v>
      </c>
      <c r="CC27" s="93"/>
      <c r="CD27" s="105">
        <v>9.365519060809735E-3</v>
      </c>
      <c r="CE27" s="93"/>
      <c r="CF27" s="92">
        <v>6.4100446059804916E-3</v>
      </c>
      <c r="CG27" s="93"/>
      <c r="CH27" s="92">
        <v>4.6172619636557499E-3</v>
      </c>
      <c r="CI27" s="93"/>
      <c r="CJ27" s="92">
        <v>6.1993636632007298E-3</v>
      </c>
      <c r="CK27" s="93"/>
      <c r="CL27" s="92">
        <v>1.8371055674871961E-2</v>
      </c>
      <c r="CM27" s="93"/>
      <c r="CN27" s="92">
        <v>1.939889808980233E-2</v>
      </c>
      <c r="CO27" s="210"/>
      <c r="CP27" s="93">
        <v>2.0550422516687039E-2</v>
      </c>
      <c r="CQ27" s="93"/>
      <c r="CR27" s="92">
        <v>1.1484823625922846E-2</v>
      </c>
      <c r="CS27" s="93"/>
      <c r="CT27" s="92">
        <v>1.6491262581554755E-2</v>
      </c>
      <c r="CU27" s="210"/>
      <c r="CV27" s="92">
        <v>1.5059254894257856E-2</v>
      </c>
      <c r="CW27" s="210"/>
      <c r="CX27" s="92">
        <f>CX26/BZ26-1</f>
        <v>7.0660926151115966E-3</v>
      </c>
      <c r="CY27" s="210"/>
      <c r="CZ27" s="92">
        <f>CZ26/CB26-1</f>
        <v>3.2713949227951566E-3</v>
      </c>
      <c r="DA27" s="515"/>
      <c r="DB27" s="92">
        <f>DB26/CD26-1</f>
        <v>-4.9006795608985687E-4</v>
      </c>
      <c r="DC27" s="515"/>
    </row>
    <row r="28" spans="2:113" ht="15" customHeight="1" thickBot="1" x14ac:dyDescent="0.25">
      <c r="B28" s="413" t="s">
        <v>58</v>
      </c>
      <c r="C28" s="414"/>
      <c r="D28" s="414"/>
      <c r="E28" s="415"/>
      <c r="F28" s="94">
        <v>2E-3</v>
      </c>
      <c r="G28" s="380"/>
      <c r="H28" s="94">
        <v>0</v>
      </c>
      <c r="I28" s="451"/>
      <c r="J28" s="95">
        <v>2E-3</v>
      </c>
      <c r="K28" s="380"/>
      <c r="L28" s="95">
        <v>4.0000000000000001E-3</v>
      </c>
      <c r="M28" s="380"/>
      <c r="N28" s="95">
        <v>5.0000000000000001E-3</v>
      </c>
      <c r="O28" s="380"/>
      <c r="P28" s="94">
        <v>1.4342058085334841E-3</v>
      </c>
      <c r="Q28" s="95"/>
      <c r="R28" s="94">
        <v>-6.5097809458847244E-5</v>
      </c>
      <c r="S28" s="380"/>
      <c r="T28" s="94">
        <v>-4.0000000000000002E-4</v>
      </c>
      <c r="U28" s="380"/>
      <c r="V28" s="94">
        <v>8.0000000000000002E-3</v>
      </c>
      <c r="W28" s="380"/>
      <c r="X28" s="94">
        <v>-1E-3</v>
      </c>
      <c r="Y28" s="380"/>
      <c r="Z28" s="94">
        <v>-1.6000000000000001E-3</v>
      </c>
      <c r="AA28" s="380"/>
      <c r="AB28" s="94">
        <v>-2E-3</v>
      </c>
      <c r="AC28" s="380"/>
      <c r="AD28" s="94">
        <v>-1E-3</v>
      </c>
      <c r="AE28" s="380"/>
      <c r="AF28" s="94">
        <v>0</v>
      </c>
      <c r="AG28" s="95"/>
      <c r="AH28" s="497">
        <v>1.5E-3</v>
      </c>
      <c r="AI28" s="95"/>
      <c r="AJ28" s="94">
        <v>-3.0999999999999999E-3</v>
      </c>
      <c r="AK28" s="95"/>
      <c r="AL28" s="94">
        <v>-2E-3</v>
      </c>
      <c r="AM28" s="95"/>
      <c r="AN28" s="94">
        <v>3.0000000000000001E-3</v>
      </c>
      <c r="AO28" s="95"/>
      <c r="AP28" s="94">
        <v>-5.1999999999999998E-3</v>
      </c>
      <c r="AQ28" s="95"/>
      <c r="AR28" s="188">
        <v>-3.0000000000000001E-3</v>
      </c>
      <c r="AS28" s="274"/>
      <c r="AT28" s="189">
        <v>-1E-3</v>
      </c>
      <c r="AU28" s="189"/>
      <c r="AV28" s="188">
        <v>4.0000000000000001E-3</v>
      </c>
      <c r="AW28" s="189"/>
      <c r="AX28" s="94">
        <v>-1E-3</v>
      </c>
      <c r="AY28" s="380"/>
      <c r="AZ28" s="94">
        <v>-4.0000000000000001E-3</v>
      </c>
      <c r="BA28" s="95"/>
      <c r="BB28" s="188">
        <v>1E-3</v>
      </c>
      <c r="BC28" s="274"/>
      <c r="BD28" s="188">
        <v>2E-3</v>
      </c>
      <c r="BE28" s="330"/>
      <c r="BF28" s="257">
        <v>2E-3</v>
      </c>
      <c r="BG28" s="189"/>
      <c r="BH28" s="188">
        <v>-2E-3</v>
      </c>
      <c r="BI28" s="189"/>
      <c r="BJ28" s="188">
        <v>1.9E-3</v>
      </c>
      <c r="BK28" s="274"/>
      <c r="BL28" s="189">
        <v>5.4747534711916401E-3</v>
      </c>
      <c r="BM28" s="189"/>
      <c r="BN28" s="188">
        <v>-7.0000000000000001E-3</v>
      </c>
      <c r="BO28" s="189"/>
      <c r="BP28" s="188">
        <v>2E-3</v>
      </c>
      <c r="BQ28" s="189"/>
      <c r="BR28" s="188">
        <v>3.0000000000000001E-3</v>
      </c>
      <c r="BS28" s="189"/>
      <c r="BT28" s="188">
        <v>2E-3</v>
      </c>
      <c r="BU28" s="189"/>
      <c r="BV28" s="188">
        <v>8.5315832649701662E-4</v>
      </c>
      <c r="BW28" s="189"/>
      <c r="BX28" s="106">
        <v>1.4753614635585333E-3</v>
      </c>
      <c r="BY28" s="107"/>
      <c r="BZ28" s="106">
        <v>-4.0000000000000001E-3</v>
      </c>
      <c r="CA28" s="107"/>
      <c r="CB28" s="106">
        <v>4.6340421336314996E-3</v>
      </c>
      <c r="CC28" s="107"/>
      <c r="CD28" s="217">
        <v>1.308557969117885E-3</v>
      </c>
      <c r="CE28" s="107"/>
      <c r="CF28" s="106">
        <v>-4.8680083638265037E-3</v>
      </c>
      <c r="CG28" s="107"/>
      <c r="CH28" s="106">
        <v>6.5662037493252612E-5</v>
      </c>
      <c r="CI28" s="107"/>
      <c r="CJ28" s="106">
        <v>7.0582055743408922E-3</v>
      </c>
      <c r="CK28" s="107"/>
      <c r="CL28" s="106">
        <v>4.726822271482467E-3</v>
      </c>
      <c r="CM28" s="107"/>
      <c r="CN28" s="106">
        <v>2.5307420265403557E-3</v>
      </c>
      <c r="CO28" s="556"/>
      <c r="CP28" s="107">
        <v>4.498527460435664E-3</v>
      </c>
      <c r="CQ28" s="107"/>
      <c r="CR28" s="106">
        <v>-6.8625555770346347E-3</v>
      </c>
      <c r="CS28" s="107"/>
      <c r="CT28" s="106">
        <v>5.8069748580698022E-3</v>
      </c>
      <c r="CU28" s="556"/>
      <c r="CV28" s="106">
        <v>6.4507805444424804E-5</v>
      </c>
      <c r="CW28" s="556"/>
      <c r="CX28" s="106">
        <f>CX26/CV26-1</f>
        <v>-1.1739663290975866E-2</v>
      </c>
      <c r="CY28" s="556"/>
      <c r="CZ28" s="106">
        <f>CZ26/CX26-1</f>
        <v>8.485085829905703E-4</v>
      </c>
      <c r="DA28" s="567"/>
      <c r="DB28" s="106">
        <f>DB26/CZ26-1</f>
        <v>-2.4455458458327861E-3</v>
      </c>
      <c r="DC28" s="567"/>
    </row>
    <row r="29" spans="2:113" ht="15" customHeight="1" thickTop="1" thickBot="1" x14ac:dyDescent="0.25">
      <c r="B29" s="316" t="s">
        <v>65</v>
      </c>
      <c r="C29" s="316"/>
      <c r="D29" s="3" t="s">
        <v>64</v>
      </c>
      <c r="AB29" s="377"/>
      <c r="AC29" s="377"/>
      <c r="BF29" s="112">
        <f>BF26-BD26</f>
        <v>0.54000000000002046</v>
      </c>
      <c r="BG29" s="108"/>
      <c r="BH29" s="108">
        <f t="shared" ref="BH29" si="0">BH26-BF26</f>
        <v>-0.59000000000003183</v>
      </c>
      <c r="BI29" s="108"/>
      <c r="BJ29" s="108">
        <f t="shared" ref="BJ29" si="1">BJ26-BH26</f>
        <v>0.56000000000000227</v>
      </c>
      <c r="BK29" s="108"/>
      <c r="BL29" s="108">
        <f t="shared" ref="BL29" si="2">BL26-BJ26</f>
        <v>1.660000000000025</v>
      </c>
      <c r="BM29" s="108"/>
      <c r="BN29" s="108">
        <f t="shared" ref="BN29" si="3">BN26-BL26</f>
        <v>-2.2200000000000273</v>
      </c>
      <c r="BO29" s="108"/>
      <c r="BP29" s="108">
        <f t="shared" ref="BP29" si="4">BP26-BN26</f>
        <v>0.46000000000003638</v>
      </c>
      <c r="BQ29" s="108"/>
      <c r="BR29" s="108">
        <f t="shared" ref="BR29" si="5">BR26-BP26</f>
        <v>1.0199999999999818</v>
      </c>
      <c r="BS29" s="108"/>
      <c r="BT29" s="108">
        <f>BT26-BR26</f>
        <v>0.62000000000000455</v>
      </c>
      <c r="BU29" s="109"/>
      <c r="BV29" s="108">
        <f>BV26-BT26</f>
        <v>0.25999999999999091</v>
      </c>
      <c r="BW29" s="109"/>
      <c r="BX29" s="108">
        <f>BX26-BV26</f>
        <v>0.44999999999998863</v>
      </c>
      <c r="BY29" s="109"/>
      <c r="BZ29" s="108">
        <f>BZ26-BX26</f>
        <v>-1.1899999999999977</v>
      </c>
      <c r="CA29" s="109"/>
      <c r="CB29" s="108">
        <f>CB26-BZ26</f>
        <v>1.410000000000025</v>
      </c>
      <c r="CC29" s="109"/>
      <c r="CD29" s="112">
        <f>CD26-CB26</f>
        <v>0.39999999999997726</v>
      </c>
      <c r="CE29" s="109"/>
      <c r="CF29" s="108">
        <f>CF26-CD26</f>
        <v>-1.4900000000000091</v>
      </c>
      <c r="CG29" s="109"/>
      <c r="CH29" s="108">
        <f>CH26-CF26</f>
        <v>2.0000000000038654E-2</v>
      </c>
      <c r="CI29" s="109"/>
      <c r="CJ29" s="108">
        <f>CJ26-CH26</f>
        <v>2.1499999999999773</v>
      </c>
      <c r="CK29" s="109"/>
      <c r="CL29" s="108">
        <f>CL26-CJ26</f>
        <v>1.4499999999999886</v>
      </c>
      <c r="CM29" s="109"/>
      <c r="CN29" s="108">
        <f>CN26-CL26</f>
        <v>0.78000000000002956</v>
      </c>
      <c r="CO29" s="108"/>
      <c r="CP29" s="557">
        <f>CP26-CN26</f>
        <v>1.3899999999999864</v>
      </c>
      <c r="CQ29" s="109"/>
      <c r="CR29" s="108">
        <f>CR26-CP26</f>
        <v>-2.1299999999999955</v>
      </c>
      <c r="CS29" s="109"/>
      <c r="CT29" s="108">
        <f>CT26-CR26</f>
        <v>1.7900000000000205</v>
      </c>
      <c r="CU29" s="108"/>
      <c r="CV29" s="108">
        <f>CV26-CT26</f>
        <v>1.999999999998181E-2</v>
      </c>
      <c r="CW29" s="108"/>
      <c r="CX29" s="108">
        <f>CX26-CV26</f>
        <v>-3.6399999999999864</v>
      </c>
      <c r="CY29" s="108"/>
      <c r="CZ29" s="568">
        <f>CZ26-CX26</f>
        <v>0.25999999999999091</v>
      </c>
      <c r="DA29" s="569"/>
      <c r="DB29" s="568">
        <f>DB26-CZ26</f>
        <v>-0.75</v>
      </c>
      <c r="DC29" s="569"/>
    </row>
    <row r="30" spans="2:113" ht="15" customHeight="1" x14ac:dyDescent="0.2">
      <c r="B30" s="316" t="s">
        <v>4</v>
      </c>
      <c r="C30" s="316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113" ht="15" customHeight="1" x14ac:dyDescent="0.2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113" ht="15" customHeight="1" x14ac:dyDescent="0.2">
      <c r="N32" s="26"/>
      <c r="BG32" s="26"/>
    </row>
    <row r="33" spans="2:129" ht="15" customHeight="1" x14ac:dyDescent="0.2">
      <c r="B33" s="5" t="s">
        <v>94</v>
      </c>
      <c r="AS33" s="18"/>
    </row>
    <row r="34" spans="2:129" ht="15" customHeight="1" thickBot="1" x14ac:dyDescent="0.25">
      <c r="B34" s="5"/>
      <c r="AT34" s="26"/>
      <c r="AU34" s="26"/>
      <c r="DY34" s="18" t="s">
        <v>5</v>
      </c>
    </row>
    <row r="35" spans="2:129" ht="15" customHeight="1" thickBot="1" x14ac:dyDescent="0.25">
      <c r="B35" s="323"/>
      <c r="C35" s="324"/>
      <c r="D35" s="324"/>
      <c r="E35" s="325"/>
      <c r="F35" s="52">
        <v>42373</v>
      </c>
      <c r="G35" s="86"/>
      <c r="H35" s="52">
        <v>42405</v>
      </c>
      <c r="I35" s="86"/>
      <c r="J35" s="52">
        <v>42460</v>
      </c>
      <c r="K35" s="86"/>
      <c r="L35" s="52">
        <v>42461</v>
      </c>
      <c r="M35" s="86"/>
      <c r="N35" s="52">
        <v>42492</v>
      </c>
      <c r="O35" s="86"/>
      <c r="P35" s="52">
        <v>42524</v>
      </c>
      <c r="Q35" s="86"/>
      <c r="R35" s="52">
        <v>42555</v>
      </c>
      <c r="S35" s="86"/>
      <c r="T35" s="52">
        <v>42587</v>
      </c>
      <c r="U35" s="86"/>
      <c r="V35" s="52">
        <v>42619</v>
      </c>
      <c r="W35" s="86"/>
      <c r="X35" s="52">
        <v>42650</v>
      </c>
      <c r="Y35" s="86"/>
      <c r="Z35" s="52">
        <v>42682</v>
      </c>
      <c r="AA35" s="52"/>
      <c r="AB35" s="60">
        <v>42713</v>
      </c>
      <c r="AC35" s="53"/>
      <c r="AD35" s="134" t="s">
        <v>76</v>
      </c>
      <c r="AE35" s="135"/>
      <c r="AF35" s="142">
        <v>42736</v>
      </c>
      <c r="AG35" s="52"/>
      <c r="AH35" s="60">
        <v>42768</v>
      </c>
      <c r="AI35" s="52"/>
      <c r="AJ35" s="60">
        <v>42797</v>
      </c>
      <c r="AK35" s="52"/>
      <c r="AL35" s="60">
        <v>42829</v>
      </c>
      <c r="AM35" s="52"/>
      <c r="AN35" s="60">
        <v>42860</v>
      </c>
      <c r="AO35" s="52"/>
      <c r="AP35" s="60">
        <v>42892</v>
      </c>
      <c r="AQ35" s="86"/>
      <c r="AR35" s="52">
        <v>42923</v>
      </c>
      <c r="AS35" s="52"/>
      <c r="AT35" s="309">
        <v>42955</v>
      </c>
      <c r="AU35" s="295"/>
      <c r="AV35" s="309">
        <v>42986</v>
      </c>
      <c r="AW35" s="295"/>
      <c r="AX35" s="309">
        <v>43017</v>
      </c>
      <c r="AY35" s="295"/>
      <c r="AZ35" s="309">
        <v>43049</v>
      </c>
      <c r="BA35" s="295"/>
      <c r="BB35" s="60">
        <v>43081</v>
      </c>
      <c r="BC35" s="52"/>
      <c r="BD35" s="134" t="s">
        <v>80</v>
      </c>
      <c r="BE35" s="135"/>
      <c r="BF35" s="142">
        <v>43111</v>
      </c>
      <c r="BG35" s="86"/>
      <c r="BH35" s="60">
        <v>43143</v>
      </c>
      <c r="BI35" s="52"/>
      <c r="BJ35" s="60">
        <v>43171</v>
      </c>
      <c r="BK35" s="86"/>
      <c r="BL35" s="52">
        <v>43203</v>
      </c>
      <c r="BM35" s="52"/>
      <c r="BN35" s="60">
        <v>43234</v>
      </c>
      <c r="BO35" s="52"/>
      <c r="BP35" s="60">
        <v>43266</v>
      </c>
      <c r="BQ35" s="52"/>
      <c r="BR35" s="60">
        <v>43297</v>
      </c>
      <c r="BS35" s="52"/>
      <c r="BT35" s="60">
        <v>43329</v>
      </c>
      <c r="BU35" s="52"/>
      <c r="BV35" s="60">
        <v>43361</v>
      </c>
      <c r="BW35" s="52"/>
      <c r="BX35" s="60">
        <v>43392</v>
      </c>
      <c r="BY35" s="86"/>
      <c r="BZ35" s="52">
        <v>43424</v>
      </c>
      <c r="CA35" s="52"/>
      <c r="CB35" s="60">
        <v>43455</v>
      </c>
      <c r="CC35" s="53"/>
      <c r="CD35" s="206" t="s">
        <v>81</v>
      </c>
      <c r="CE35" s="135"/>
      <c r="CF35" s="52">
        <v>43486</v>
      </c>
      <c r="CG35" s="52"/>
      <c r="CH35" s="60">
        <v>43518</v>
      </c>
      <c r="CI35" s="52"/>
      <c r="CJ35" s="60">
        <v>43547</v>
      </c>
      <c r="CK35" s="52"/>
      <c r="CL35" s="60">
        <v>43579</v>
      </c>
      <c r="CM35" s="52"/>
      <c r="CN35" s="60">
        <v>43610</v>
      </c>
      <c r="CO35" s="52"/>
      <c r="CP35" s="60">
        <v>43642</v>
      </c>
      <c r="CQ35" s="52"/>
      <c r="CR35" s="60">
        <v>43673</v>
      </c>
      <c r="CS35" s="52"/>
      <c r="CT35" s="60">
        <v>43705</v>
      </c>
      <c r="CU35" s="52"/>
      <c r="CV35" s="60">
        <v>43737</v>
      </c>
      <c r="CW35" s="52"/>
      <c r="CX35" s="60">
        <v>43768</v>
      </c>
      <c r="CY35" s="52"/>
      <c r="CZ35" s="60">
        <v>43770</v>
      </c>
      <c r="DA35" s="52"/>
      <c r="DB35" s="60">
        <v>43801</v>
      </c>
      <c r="DC35" s="53"/>
      <c r="DD35" s="206" t="s">
        <v>81</v>
      </c>
      <c r="DE35" s="135"/>
      <c r="DF35" s="142">
        <v>43851</v>
      </c>
      <c r="DG35" s="52"/>
      <c r="DH35" s="60">
        <v>43883</v>
      </c>
      <c r="DI35" s="52"/>
      <c r="DJ35" s="60">
        <v>43891</v>
      </c>
      <c r="DK35" s="52"/>
      <c r="DL35" s="60">
        <v>43923</v>
      </c>
      <c r="DM35" s="52"/>
      <c r="DN35" s="60">
        <v>43954</v>
      </c>
      <c r="DO35" s="52"/>
      <c r="DP35" s="60">
        <v>43986</v>
      </c>
      <c r="DQ35" s="86"/>
      <c r="DR35" s="52">
        <v>44017</v>
      </c>
      <c r="DS35" s="52"/>
      <c r="DT35" s="60">
        <v>44049</v>
      </c>
      <c r="DU35" s="52"/>
      <c r="DV35" s="60">
        <v>44081</v>
      </c>
      <c r="DW35" s="53"/>
      <c r="DX35" s="206" t="s">
        <v>81</v>
      </c>
      <c r="DY35" s="135"/>
    </row>
    <row r="36" spans="2:129" ht="15" customHeight="1" thickTop="1" x14ac:dyDescent="0.2">
      <c r="B36" s="416" t="s">
        <v>16</v>
      </c>
      <c r="C36" s="417"/>
      <c r="D36" s="417"/>
      <c r="E36" s="418"/>
      <c r="F36" s="440">
        <v>4511</v>
      </c>
      <c r="G36" s="441"/>
      <c r="H36" s="440">
        <v>5481</v>
      </c>
      <c r="I36" s="441"/>
      <c r="J36" s="440">
        <v>6013</v>
      </c>
      <c r="K36" s="460"/>
      <c r="L36" s="374">
        <v>5724</v>
      </c>
      <c r="M36" s="379"/>
      <c r="N36" s="374">
        <v>5728</v>
      </c>
      <c r="O36" s="374"/>
      <c r="P36" s="378">
        <v>5706</v>
      </c>
      <c r="Q36" s="379"/>
      <c r="R36" s="374">
        <v>5583</v>
      </c>
      <c r="S36" s="374"/>
      <c r="T36" s="378">
        <v>5230</v>
      </c>
      <c r="U36" s="379"/>
      <c r="V36" s="374">
        <v>5083</v>
      </c>
      <c r="W36" s="374"/>
      <c r="X36" s="378">
        <v>7917</v>
      </c>
      <c r="Y36" s="374"/>
      <c r="Z36" s="378">
        <v>4479</v>
      </c>
      <c r="AA36" s="379"/>
      <c r="AB36" s="374">
        <v>5245</v>
      </c>
      <c r="AC36" s="490"/>
      <c r="AD36" s="472">
        <f>F36+H36+J36+L36+N36+P36+R36+T36+V36+X36+Z36+AB36</f>
        <v>66700</v>
      </c>
      <c r="AE36" s="198"/>
      <c r="AF36" s="470">
        <v>4028</v>
      </c>
      <c r="AG36" s="363"/>
      <c r="AH36" s="110">
        <v>4740</v>
      </c>
      <c r="AI36" s="363"/>
      <c r="AJ36" s="110">
        <v>5462</v>
      </c>
      <c r="AK36" s="363"/>
      <c r="AL36" s="110">
        <v>4656</v>
      </c>
      <c r="AM36" s="363"/>
      <c r="AN36" s="110">
        <v>5667</v>
      </c>
      <c r="AO36" s="363"/>
      <c r="AP36" s="110">
        <v>4734</v>
      </c>
      <c r="AQ36" s="362"/>
      <c r="AR36" s="111">
        <v>4494</v>
      </c>
      <c r="AS36" s="363"/>
      <c r="AT36" s="110">
        <v>4432</v>
      </c>
      <c r="AU36" s="363"/>
      <c r="AV36" s="110">
        <v>4301</v>
      </c>
      <c r="AW36" s="363"/>
      <c r="AX36" s="110">
        <v>6899</v>
      </c>
      <c r="AY36" s="363"/>
      <c r="AZ36" s="110">
        <v>3556</v>
      </c>
      <c r="BA36" s="111"/>
      <c r="BB36" s="110">
        <v>3936</v>
      </c>
      <c r="BC36" s="111"/>
      <c r="BD36" s="472">
        <f>AH36+AJ36+AL36+AN36+AP36+AR36+AT36+AF36+AV36+AX36+AZ36+BB36</f>
        <v>56905</v>
      </c>
      <c r="BE36" s="198"/>
      <c r="BF36" s="470">
        <v>3997</v>
      </c>
      <c r="BG36" s="226"/>
      <c r="BH36" s="110">
        <v>3846</v>
      </c>
      <c r="BI36" s="111"/>
      <c r="BJ36" s="110">
        <v>4774</v>
      </c>
      <c r="BK36" s="226"/>
      <c r="BL36" s="111">
        <v>4481</v>
      </c>
      <c r="BM36" s="111"/>
      <c r="BN36" s="110">
        <v>4617</v>
      </c>
      <c r="BO36" s="111"/>
      <c r="BP36" s="110">
        <v>3806</v>
      </c>
      <c r="BQ36" s="111"/>
      <c r="BR36" s="110">
        <v>3449</v>
      </c>
      <c r="BS36" s="111"/>
      <c r="BT36" s="110">
        <v>4379</v>
      </c>
      <c r="BU36" s="111"/>
      <c r="BV36" s="110">
        <v>3735</v>
      </c>
      <c r="BW36" s="111"/>
      <c r="BX36" s="110">
        <v>4096</v>
      </c>
      <c r="BY36" s="226"/>
      <c r="BZ36" s="111">
        <v>4713</v>
      </c>
      <c r="CA36" s="111"/>
      <c r="CB36" s="110">
        <v>4981</v>
      </c>
      <c r="CC36" s="207"/>
      <c r="CD36" s="111">
        <f>SUM(BF36:CC36)</f>
        <v>50874</v>
      </c>
      <c r="CE36" s="198"/>
      <c r="CF36" s="111">
        <v>3324</v>
      </c>
      <c r="CG36" s="111"/>
      <c r="CH36" s="110">
        <v>4397</v>
      </c>
      <c r="CI36" s="111"/>
      <c r="CJ36" s="110">
        <v>3571</v>
      </c>
      <c r="CK36" s="111"/>
      <c r="CL36" s="110">
        <v>4479</v>
      </c>
      <c r="CM36" s="111"/>
      <c r="CN36" s="110">
        <v>4048</v>
      </c>
      <c r="CO36" s="111"/>
      <c r="CP36" s="110">
        <v>3701</v>
      </c>
      <c r="CQ36" s="111"/>
      <c r="CR36" s="110">
        <v>3964</v>
      </c>
      <c r="CS36" s="111"/>
      <c r="CT36" s="110">
        <v>4014</v>
      </c>
      <c r="CU36" s="111"/>
      <c r="CV36" s="110">
        <v>3408</v>
      </c>
      <c r="CW36" s="111"/>
      <c r="CX36" s="110">
        <v>6034</v>
      </c>
      <c r="CY36" s="111"/>
      <c r="CZ36" s="110">
        <v>3161</v>
      </c>
      <c r="DA36" s="111"/>
      <c r="DB36" s="110">
        <v>3765</v>
      </c>
      <c r="DC36" s="207"/>
      <c r="DD36" s="472">
        <v>47866</v>
      </c>
      <c r="DE36" s="555"/>
      <c r="DF36" s="570">
        <v>3487</v>
      </c>
      <c r="DG36" s="132"/>
      <c r="DH36" s="119">
        <v>3526</v>
      </c>
      <c r="DI36" s="132"/>
      <c r="DJ36" s="119">
        <v>2099</v>
      </c>
      <c r="DK36" s="132"/>
      <c r="DL36" s="119">
        <v>117</v>
      </c>
      <c r="DM36" s="132"/>
      <c r="DN36" s="119">
        <v>96</v>
      </c>
      <c r="DO36" s="132"/>
      <c r="DP36" s="119">
        <v>631</v>
      </c>
      <c r="DQ36" s="120"/>
      <c r="DR36" s="577">
        <v>1112</v>
      </c>
      <c r="DS36" s="132"/>
      <c r="DT36" s="119">
        <v>1398</v>
      </c>
      <c r="DU36" s="132"/>
      <c r="DV36" s="119">
        <v>2403</v>
      </c>
      <c r="DW36" s="579"/>
      <c r="DX36" s="571">
        <f>DF36+DH36+DJ36+DL36+DN36+DP36+DR36+DT36+DV36</f>
        <v>14869</v>
      </c>
      <c r="DY36" s="572"/>
    </row>
    <row r="37" spans="2:129" ht="15" customHeight="1" thickBot="1" x14ac:dyDescent="0.25">
      <c r="B37" s="431" t="s">
        <v>15</v>
      </c>
      <c r="C37" s="432"/>
      <c r="D37" s="432"/>
      <c r="E37" s="433"/>
      <c r="F37" s="274">
        <v>5.7000000000000002E-2</v>
      </c>
      <c r="G37" s="268"/>
      <c r="H37" s="274">
        <v>0.157</v>
      </c>
      <c r="I37" s="268"/>
      <c r="J37" s="274">
        <v>2.1999999999999999E-2</v>
      </c>
      <c r="K37" s="268"/>
      <c r="L37" s="268">
        <v>0.155</v>
      </c>
      <c r="M37" s="188"/>
      <c r="N37" s="268">
        <v>1.4E-2</v>
      </c>
      <c r="O37" s="268"/>
      <c r="P37" s="274">
        <v>5.5E-2</v>
      </c>
      <c r="Q37" s="188"/>
      <c r="R37" s="356">
        <v>4.1000000000000002E-2</v>
      </c>
      <c r="S37" s="356"/>
      <c r="T37" s="274">
        <v>0.124</v>
      </c>
      <c r="U37" s="188"/>
      <c r="V37" s="356">
        <v>-8.0000000000000002E-3</v>
      </c>
      <c r="W37" s="356"/>
      <c r="X37" s="274">
        <v>-0.11899999999999999</v>
      </c>
      <c r="Y37" s="268"/>
      <c r="Z37" s="274">
        <v>-4.0000000000000001E-3</v>
      </c>
      <c r="AA37" s="188"/>
      <c r="AB37" s="268">
        <v>6.0000000000000001E-3</v>
      </c>
      <c r="AC37" s="376"/>
      <c r="AD37" s="468">
        <v>0.03</v>
      </c>
      <c r="AE37" s="469"/>
      <c r="AF37" s="471">
        <v>-0.107</v>
      </c>
      <c r="AG37" s="356"/>
      <c r="AH37" s="347">
        <v>-0.13500000000000001</v>
      </c>
      <c r="AI37" s="113"/>
      <c r="AJ37" s="356">
        <v>-9.1999999999999998E-2</v>
      </c>
      <c r="AK37" s="113"/>
      <c r="AL37" s="356">
        <v>-0.187</v>
      </c>
      <c r="AM37" s="113"/>
      <c r="AN37" s="356">
        <v>-1.0999999999999999E-2</v>
      </c>
      <c r="AO37" s="113"/>
      <c r="AP37" s="356">
        <v>-0.17</v>
      </c>
      <c r="AQ37" s="356"/>
      <c r="AR37" s="347">
        <v>-0.19500000000000001</v>
      </c>
      <c r="AS37" s="113"/>
      <c r="AT37" s="356">
        <v>-0.153</v>
      </c>
      <c r="AU37" s="113"/>
      <c r="AV37" s="356">
        <v>-0.154</v>
      </c>
      <c r="AW37" s="113"/>
      <c r="AX37" s="356">
        <v>-0.129</v>
      </c>
      <c r="AY37" s="113"/>
      <c r="AZ37" s="113">
        <v>-0.20599999999999999</v>
      </c>
      <c r="BA37" s="114"/>
      <c r="BB37" s="268">
        <v>-0.25</v>
      </c>
      <c r="BC37" s="188"/>
      <c r="BD37" s="468">
        <v>-0.14699999999999999</v>
      </c>
      <c r="BE37" s="469"/>
      <c r="BF37" s="267">
        <v>-8.0000000000000002E-3</v>
      </c>
      <c r="BG37" s="268"/>
      <c r="BH37" s="268">
        <v>-0.189</v>
      </c>
      <c r="BI37" s="188"/>
      <c r="BJ37" s="268">
        <v>-0.126</v>
      </c>
      <c r="BK37" s="268"/>
      <c r="BL37" s="114">
        <v>-3.7999999999999999E-2</v>
      </c>
      <c r="BM37" s="114"/>
      <c r="BN37" s="113">
        <v>-0.18528321863419794</v>
      </c>
      <c r="BO37" s="114"/>
      <c r="BP37" s="113">
        <v>-0.19600000000000001</v>
      </c>
      <c r="BQ37" s="114"/>
      <c r="BR37" s="113">
        <v>-0.23300000000000001</v>
      </c>
      <c r="BS37" s="114"/>
      <c r="BT37" s="113">
        <v>-1.2E-2</v>
      </c>
      <c r="BU37" s="114"/>
      <c r="BV37" s="113">
        <v>-0.1315973029528017</v>
      </c>
      <c r="BW37" s="114"/>
      <c r="BX37" s="113">
        <v>-0.40629076677779385</v>
      </c>
      <c r="BY37" s="347"/>
      <c r="BZ37" s="114">
        <v>0.32500000000000001</v>
      </c>
      <c r="CA37" s="114"/>
      <c r="CB37" s="113">
        <v>0.26500000000000001</v>
      </c>
      <c r="CC37" s="222"/>
      <c r="CD37" s="274">
        <v>-0.106</v>
      </c>
      <c r="CE37" s="469"/>
      <c r="CF37" s="114">
        <v>-0.16837628221165879</v>
      </c>
      <c r="CG37" s="114"/>
      <c r="CH37" s="113">
        <v>0.1432657306292251</v>
      </c>
      <c r="CI37" s="114"/>
      <c r="CJ37" s="113">
        <v>-0.25230318257956452</v>
      </c>
      <c r="CK37" s="114"/>
      <c r="CL37" s="113">
        <v>-4.4632894443208393E-4</v>
      </c>
      <c r="CM37" s="114"/>
      <c r="CN37" s="113">
        <v>-0.12324019926359109</v>
      </c>
      <c r="CO37" s="114"/>
      <c r="CP37" s="113">
        <v>-2.7588018917498736E-2</v>
      </c>
      <c r="CQ37" s="114"/>
      <c r="CR37" s="113">
        <v>0.14931864308495224</v>
      </c>
      <c r="CS37" s="114"/>
      <c r="CT37" s="113">
        <v>-8.335236355332265E-2</v>
      </c>
      <c r="CU37" s="114"/>
      <c r="CV37" s="113">
        <v>-8.7550200803212852E-2</v>
      </c>
      <c r="CW37" s="114"/>
      <c r="CX37" s="113">
        <v>0.47299999999999998</v>
      </c>
      <c r="CY37" s="114"/>
      <c r="CZ37" s="113">
        <v>-0.32944420873992364</v>
      </c>
      <c r="DA37" s="114"/>
      <c r="DB37" s="113">
        <v>-0.24399999999999999</v>
      </c>
      <c r="DC37" s="222"/>
      <c r="DD37" s="488">
        <v>-5.8999999999999997E-2</v>
      </c>
      <c r="DE37" s="489"/>
      <c r="DF37" s="573">
        <v>4.9037304452467012E-2</v>
      </c>
      <c r="DG37" s="574"/>
      <c r="DH37" s="121">
        <f>DH36/CH36-1</f>
        <v>-0.19808960654992036</v>
      </c>
      <c r="DI37" s="133"/>
      <c r="DJ37" s="121">
        <f>DJ36/CJ36-1</f>
        <v>-0.41220946513581624</v>
      </c>
      <c r="DK37" s="133"/>
      <c r="DL37" s="121">
        <v>-0.97387809778968515</v>
      </c>
      <c r="DM37" s="133"/>
      <c r="DN37" s="121">
        <f>DN36/CN36-1</f>
        <v>-0.97628458498023718</v>
      </c>
      <c r="DO37" s="133"/>
      <c r="DP37" s="121">
        <f>DP36/CP36-1</f>
        <v>-0.82950553904350177</v>
      </c>
      <c r="DQ37" s="122"/>
      <c r="DR37" s="133">
        <f>DR36/CR36-1</f>
        <v>-0.71947527749747731</v>
      </c>
      <c r="DS37" s="133"/>
      <c r="DT37" s="121">
        <f>DT36/CT36-1</f>
        <v>-0.65171898355754854</v>
      </c>
      <c r="DU37" s="133"/>
      <c r="DV37" s="121">
        <f>DV36/CV36-1</f>
        <v>-0.29489436619718312</v>
      </c>
      <c r="DW37" s="580"/>
      <c r="DX37" s="575">
        <f>(DX36/(CF36+CH36+CJ36+CL36+CN36+CP36+CR36+CT36+CV36))-1</f>
        <v>-0.57402738784163176</v>
      </c>
      <c r="DY37" s="576"/>
    </row>
    <row r="38" spans="2:129" ht="15" customHeight="1" x14ac:dyDescent="0.2">
      <c r="B38" s="316" t="s">
        <v>4</v>
      </c>
      <c r="C38" s="316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129" ht="15" customHeight="1" x14ac:dyDescent="0.2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129" ht="15" customHeight="1" x14ac:dyDescent="0.2">
      <c r="B40" s="2"/>
      <c r="C40" s="2"/>
      <c r="D40" s="3"/>
      <c r="AI40" s="26"/>
    </row>
    <row r="41" spans="2:129" ht="15" customHeight="1" x14ac:dyDescent="0.2">
      <c r="B41" s="5" t="s">
        <v>12</v>
      </c>
      <c r="AS41" s="18"/>
    </row>
    <row r="42" spans="2:129" ht="15" customHeight="1" thickBot="1" x14ac:dyDescent="0.25">
      <c r="B42" s="5"/>
      <c r="AT42" s="26"/>
      <c r="AU42" s="26"/>
      <c r="AY42" s="18"/>
      <c r="AZ42" s="18"/>
      <c r="BA42" s="18"/>
      <c r="BO42" s="18"/>
      <c r="CA42" s="18"/>
      <c r="CU42" s="18"/>
      <c r="DY42" s="18" t="s">
        <v>2</v>
      </c>
    </row>
    <row r="43" spans="2:129" ht="15" customHeight="1" thickBot="1" x14ac:dyDescent="0.25">
      <c r="B43" s="323"/>
      <c r="C43" s="324"/>
      <c r="D43" s="324"/>
      <c r="E43" s="325"/>
      <c r="F43" s="52">
        <v>42373</v>
      </c>
      <c r="G43" s="86"/>
      <c r="H43" s="52">
        <v>42405</v>
      </c>
      <c r="I43" s="86"/>
      <c r="J43" s="52">
        <v>42460</v>
      </c>
      <c r="K43" s="86"/>
      <c r="L43" s="52">
        <v>42461</v>
      </c>
      <c r="M43" s="86"/>
      <c r="N43" s="52">
        <v>42492</v>
      </c>
      <c r="O43" s="86"/>
      <c r="P43" s="52">
        <v>42524</v>
      </c>
      <c r="Q43" s="86"/>
      <c r="R43" s="52">
        <v>42555</v>
      </c>
      <c r="S43" s="86"/>
      <c r="T43" s="52">
        <v>42587</v>
      </c>
      <c r="U43" s="86"/>
      <c r="V43" s="52">
        <v>42619</v>
      </c>
      <c r="W43" s="86"/>
      <c r="X43" s="52">
        <v>42650</v>
      </c>
      <c r="Y43" s="52"/>
      <c r="Z43" s="60">
        <v>42682</v>
      </c>
      <c r="AA43" s="52"/>
      <c r="AB43" s="60">
        <v>42713</v>
      </c>
      <c r="AC43" s="53"/>
      <c r="AD43" s="134" t="s">
        <v>76</v>
      </c>
      <c r="AE43" s="135"/>
      <c r="AF43" s="142">
        <v>42736</v>
      </c>
      <c r="AG43" s="86"/>
      <c r="AH43" s="60">
        <v>42768</v>
      </c>
      <c r="AI43" s="52"/>
      <c r="AJ43" s="60">
        <v>42797</v>
      </c>
      <c r="AK43" s="52"/>
      <c r="AL43" s="60">
        <v>42829</v>
      </c>
      <c r="AM43" s="52"/>
      <c r="AN43" s="60">
        <v>42860</v>
      </c>
      <c r="AO43" s="86"/>
      <c r="AP43" s="52">
        <v>42892</v>
      </c>
      <c r="AQ43" s="52"/>
      <c r="AR43" s="60">
        <v>42923</v>
      </c>
      <c r="AS43" s="52"/>
      <c r="AT43" s="309">
        <v>42955</v>
      </c>
      <c r="AU43" s="295"/>
      <c r="AV43" s="309">
        <v>42987</v>
      </c>
      <c r="AW43" s="295"/>
      <c r="AX43" s="309">
        <v>43018</v>
      </c>
      <c r="AY43" s="501"/>
      <c r="AZ43" s="309">
        <v>43050</v>
      </c>
      <c r="BA43" s="295"/>
      <c r="BB43" s="60">
        <v>43081</v>
      </c>
      <c r="BC43" s="53"/>
      <c r="BD43" s="134" t="s">
        <v>81</v>
      </c>
      <c r="BE43" s="135"/>
      <c r="BF43" s="142">
        <v>43111</v>
      </c>
      <c r="BG43" s="86"/>
      <c r="BH43" s="60">
        <v>43132</v>
      </c>
      <c r="BI43" s="52"/>
      <c r="BJ43" s="60">
        <v>43161</v>
      </c>
      <c r="BK43" s="86"/>
      <c r="BL43" s="52">
        <v>43204</v>
      </c>
      <c r="BM43" s="86"/>
      <c r="BN43" s="60">
        <v>43234</v>
      </c>
      <c r="BO43" s="52"/>
      <c r="BP43" s="60">
        <v>43266</v>
      </c>
      <c r="BQ43" s="52"/>
      <c r="BR43" s="60">
        <v>43297</v>
      </c>
      <c r="BS43" s="52"/>
      <c r="BT43" s="60">
        <v>43329</v>
      </c>
      <c r="BU43" s="52"/>
      <c r="BV43" s="60">
        <v>43361</v>
      </c>
      <c r="BW43" s="52"/>
      <c r="BX43" s="60">
        <v>43392</v>
      </c>
      <c r="BY43" s="52"/>
      <c r="BZ43" s="60">
        <v>43424</v>
      </c>
      <c r="CA43" s="52"/>
      <c r="CB43" s="60">
        <v>43455</v>
      </c>
      <c r="CC43" s="53"/>
      <c r="CD43" s="134" t="s">
        <v>81</v>
      </c>
      <c r="CE43" s="135"/>
      <c r="CF43" s="60">
        <v>43486</v>
      </c>
      <c r="CG43" s="52"/>
      <c r="CH43" s="60">
        <v>43518</v>
      </c>
      <c r="CI43" s="52"/>
      <c r="CJ43" s="60">
        <v>43525</v>
      </c>
      <c r="CK43" s="52"/>
      <c r="CL43" s="60">
        <v>43557</v>
      </c>
      <c r="CM43" s="52"/>
      <c r="CN43" s="60">
        <v>43588</v>
      </c>
      <c r="CO43" s="52"/>
      <c r="CP43" s="60">
        <v>43620</v>
      </c>
      <c r="CQ43" s="52"/>
      <c r="CR43" s="60">
        <v>43651</v>
      </c>
      <c r="CS43" s="52"/>
      <c r="CT43" s="60">
        <v>43683</v>
      </c>
      <c r="CU43" s="52"/>
      <c r="CV43" s="60">
        <v>43715</v>
      </c>
      <c r="CW43" s="52"/>
      <c r="CX43" s="60">
        <v>43746</v>
      </c>
      <c r="CY43" s="52"/>
      <c r="CZ43" s="60">
        <v>43778</v>
      </c>
      <c r="DA43" s="86"/>
      <c r="DB43" s="52">
        <v>43809</v>
      </c>
      <c r="DC43" s="53"/>
      <c r="DD43" s="134" t="s">
        <v>81</v>
      </c>
      <c r="DE43" s="364"/>
      <c r="DF43" s="142">
        <v>43851</v>
      </c>
      <c r="DG43" s="86"/>
      <c r="DH43" s="60">
        <v>43883</v>
      </c>
      <c r="DI43" s="52"/>
      <c r="DJ43" s="60">
        <v>43913</v>
      </c>
      <c r="DK43" s="52"/>
      <c r="DL43" s="60">
        <v>43945</v>
      </c>
      <c r="DM43" s="52"/>
      <c r="DN43" s="60">
        <v>43976</v>
      </c>
      <c r="DO43" s="52"/>
      <c r="DP43" s="60">
        <v>44008</v>
      </c>
      <c r="DQ43" s="86"/>
      <c r="DR43" s="52">
        <v>44013</v>
      </c>
      <c r="DS43" s="52"/>
      <c r="DT43" s="60">
        <v>44045</v>
      </c>
      <c r="DU43" s="52"/>
      <c r="DV43" s="60">
        <v>44077</v>
      </c>
      <c r="DW43" s="52"/>
      <c r="DX43" s="134" t="s">
        <v>81</v>
      </c>
      <c r="DY43" s="135"/>
    </row>
    <row r="44" spans="2:129" ht="15" customHeight="1" thickTop="1" thickBot="1" x14ac:dyDescent="0.25">
      <c r="B44" s="422" t="s">
        <v>27</v>
      </c>
      <c r="C44" s="423"/>
      <c r="D44" s="423"/>
      <c r="E44" s="424"/>
      <c r="F44" s="273">
        <v>-782.94599999999991</v>
      </c>
      <c r="G44" s="383"/>
      <c r="H44" s="346">
        <v>-744.01099999999997</v>
      </c>
      <c r="I44" s="383"/>
      <c r="J44" s="273">
        <v>-950.88800000000003</v>
      </c>
      <c r="K44" s="273"/>
      <c r="L44" s="346">
        <v>-843.45</v>
      </c>
      <c r="M44" s="273"/>
      <c r="N44" s="346">
        <v>-971.89199999999994</v>
      </c>
      <c r="O44" s="383"/>
      <c r="P44" s="273">
        <v>-939</v>
      </c>
      <c r="Q44" s="273"/>
      <c r="R44" s="346">
        <f>R45-R47</f>
        <v>-918.41600000000005</v>
      </c>
      <c r="S44" s="383"/>
      <c r="T44" s="346">
        <f>T45-T47</f>
        <v>-1013.6699999999998</v>
      </c>
      <c r="U44" s="383"/>
      <c r="V44" s="346">
        <f>V45-V47</f>
        <v>-893.33299999999997</v>
      </c>
      <c r="W44" s="383"/>
      <c r="X44" s="273">
        <f>X45-X47</f>
        <v>-1032.1880000000001</v>
      </c>
      <c r="Y44" s="273"/>
      <c r="Z44" s="346">
        <f>Z45-Z47</f>
        <v>-961.38900000000001</v>
      </c>
      <c r="AA44" s="273"/>
      <c r="AB44" s="346">
        <v>-1009.64</v>
      </c>
      <c r="AC44" s="475"/>
      <c r="AD44" s="495">
        <v>-11060.829000000002</v>
      </c>
      <c r="AE44" s="496"/>
      <c r="AF44" s="272">
        <f>AF45-AF47</f>
        <v>-894.14300000000003</v>
      </c>
      <c r="AG44" s="273"/>
      <c r="AH44" s="346">
        <f>AH45-AH47</f>
        <v>-698.30599999999993</v>
      </c>
      <c r="AI44" s="273"/>
      <c r="AJ44" s="346">
        <f>AJ45-AJ47</f>
        <v>-1168.1130000000001</v>
      </c>
      <c r="AK44" s="273"/>
      <c r="AL44" s="346">
        <f>AL45-AL47</f>
        <v>-836.97</v>
      </c>
      <c r="AM44" s="273"/>
      <c r="AN44" s="346">
        <f>AN45-AN47</f>
        <v>-1048.259</v>
      </c>
      <c r="AO44" s="383"/>
      <c r="AP44" s="273">
        <f>AP45-AP47</f>
        <v>-1005.6500000000001</v>
      </c>
      <c r="AQ44" s="273"/>
      <c r="AR44" s="346">
        <f>AR45-AR47</f>
        <v>-968.06200000000001</v>
      </c>
      <c r="AS44" s="273"/>
      <c r="AT44" s="346">
        <v>-1069</v>
      </c>
      <c r="AU44" s="273"/>
      <c r="AV44" s="346">
        <v>-1025</v>
      </c>
      <c r="AW44" s="273"/>
      <c r="AX44" s="346">
        <v>-1186.1200000000001</v>
      </c>
      <c r="AY44" s="273"/>
      <c r="AZ44" s="346">
        <v>-1045.6969999999999</v>
      </c>
      <c r="BA44" s="273"/>
      <c r="BB44" s="260">
        <f>BB45-BB47</f>
        <v>-1118.8319999999999</v>
      </c>
      <c r="BC44" s="527"/>
      <c r="BD44" s="504">
        <f>BD45-BD47</f>
        <v>-12063.994000000002</v>
      </c>
      <c r="BE44" s="505"/>
      <c r="BF44" s="272">
        <f>BF45-BF47</f>
        <v>-1172.1020000000001</v>
      </c>
      <c r="BG44" s="273"/>
      <c r="BH44" s="260">
        <f>BH45-BH47</f>
        <v>-855.69400000000007</v>
      </c>
      <c r="BI44" s="261"/>
      <c r="BJ44" s="260">
        <f>BJ45-BJ47</f>
        <v>-1022.6</v>
      </c>
      <c r="BK44" s="262"/>
      <c r="BL44" s="96">
        <f>BL45-BL47</f>
        <v>-989.52800000000013</v>
      </c>
      <c r="BM44" s="96"/>
      <c r="BN44" s="104">
        <f>BN45-BN47</f>
        <v>-1090.5259999999998</v>
      </c>
      <c r="BO44" s="96"/>
      <c r="BP44" s="104">
        <f>BP45-BP47</f>
        <v>-973</v>
      </c>
      <c r="BQ44" s="96"/>
      <c r="BR44" s="104">
        <f>BR45-BR47</f>
        <v>-1071</v>
      </c>
      <c r="BS44" s="96"/>
      <c r="BT44" s="104">
        <f>BT45-BT47</f>
        <v>-1038.692</v>
      </c>
      <c r="BU44" s="96"/>
      <c r="BV44" s="104">
        <f>BV45-BV47</f>
        <v>-952.39600000000007</v>
      </c>
      <c r="BW44" s="96"/>
      <c r="BX44" s="104">
        <v>-1212.4270000000001</v>
      </c>
      <c r="BY44" s="96"/>
      <c r="BZ44" s="104">
        <f>BZ45-BZ47</f>
        <v>-1091.08</v>
      </c>
      <c r="CA44" s="96"/>
      <c r="CB44" s="104">
        <f>CB45-CB47</f>
        <v>-1091.2139999999999</v>
      </c>
      <c r="CC44" s="223"/>
      <c r="CD44" s="194">
        <v>-12560.654</v>
      </c>
      <c r="CE44" s="195"/>
      <c r="CF44" s="104">
        <v>-1067.7380000000001</v>
      </c>
      <c r="CG44" s="96"/>
      <c r="CH44" s="104">
        <v>-986.23</v>
      </c>
      <c r="CI44" s="96"/>
      <c r="CJ44" s="104">
        <v>-956.67200000000003</v>
      </c>
      <c r="CK44" s="96"/>
      <c r="CL44" s="104">
        <v>-1092.376</v>
      </c>
      <c r="CM44" s="96"/>
      <c r="CN44" s="104">
        <v>-1038.068</v>
      </c>
      <c r="CO44" s="96"/>
      <c r="CP44" s="104">
        <v>-1104.991</v>
      </c>
      <c r="CQ44" s="96"/>
      <c r="CR44" s="104">
        <v>-1036.9570000000001</v>
      </c>
      <c r="CS44" s="96"/>
      <c r="CT44" s="104">
        <v>-979.46500000000015</v>
      </c>
      <c r="CU44" s="96"/>
      <c r="CV44" s="104">
        <v>-911.60299999999995</v>
      </c>
      <c r="CW44" s="96"/>
      <c r="CX44" s="104">
        <v>-1104.4160000000002</v>
      </c>
      <c r="CY44" s="96"/>
      <c r="CZ44" s="104">
        <v>-880.75599999999997</v>
      </c>
      <c r="DA44" s="123"/>
      <c r="DB44" s="96">
        <v>-963.798</v>
      </c>
      <c r="DC44" s="223"/>
      <c r="DD44" s="194">
        <v>-12123.070000000002</v>
      </c>
      <c r="DE44" s="96"/>
      <c r="DF44" s="196">
        <f>DF45-DF47</f>
        <v>-861.61899999999991</v>
      </c>
      <c r="DG44" s="123"/>
      <c r="DH44" s="104">
        <f>DH45-DH47</f>
        <v>-696.54600000000005</v>
      </c>
      <c r="DI44" s="96"/>
      <c r="DJ44" s="104">
        <f>DJ45-DJ47</f>
        <v>-718.33199999999999</v>
      </c>
      <c r="DK44" s="96"/>
      <c r="DL44" s="104">
        <f>DL45-DL47</f>
        <v>-474.20299999999997</v>
      </c>
      <c r="DM44" s="96"/>
      <c r="DN44" s="104">
        <f>DN45-DN47</f>
        <v>-448.52599999999995</v>
      </c>
      <c r="DO44" s="96"/>
      <c r="DP44" s="104">
        <f>DP45-DP47</f>
        <v>-466.64</v>
      </c>
      <c r="DQ44" s="123"/>
      <c r="DR44" s="96">
        <f>DR45-DR47</f>
        <v>-504.13899999999995</v>
      </c>
      <c r="DS44" s="96"/>
      <c r="DT44" s="104">
        <f>DT45-DT47</f>
        <v>-534.03800000000001</v>
      </c>
      <c r="DU44" s="96"/>
      <c r="DV44" s="104">
        <f>DV45-DV47</f>
        <v>-600.66699999999992</v>
      </c>
      <c r="DW44" s="96"/>
      <c r="DX44" s="194">
        <f>DX45-DX47</f>
        <v>-5304.7099999999991</v>
      </c>
      <c r="DY44" s="195"/>
    </row>
    <row r="45" spans="2:129" ht="15" customHeight="1" thickTop="1" x14ac:dyDescent="0.2">
      <c r="B45" s="428" t="s">
        <v>28</v>
      </c>
      <c r="C45" s="429"/>
      <c r="D45" s="429"/>
      <c r="E45" s="430"/>
      <c r="F45" s="456">
        <v>45.984000000000002</v>
      </c>
      <c r="G45" s="457"/>
      <c r="H45" s="461">
        <v>50.392000000000003</v>
      </c>
      <c r="I45" s="457"/>
      <c r="J45" s="54">
        <v>48.39</v>
      </c>
      <c r="K45" s="54"/>
      <c r="L45" s="82">
        <v>52.683999999999997</v>
      </c>
      <c r="M45" s="54"/>
      <c r="N45" s="82">
        <v>67.409000000000006</v>
      </c>
      <c r="O45" s="83"/>
      <c r="P45" s="54">
        <v>58.753</v>
      </c>
      <c r="Q45" s="54"/>
      <c r="R45" s="82">
        <v>58.39</v>
      </c>
      <c r="S45" s="83"/>
      <c r="T45" s="82">
        <v>55.45</v>
      </c>
      <c r="U45" s="83"/>
      <c r="V45" s="82">
        <v>55.15</v>
      </c>
      <c r="W45" s="83"/>
      <c r="X45" s="54">
        <v>47.706000000000003</v>
      </c>
      <c r="Y45" s="54"/>
      <c r="Z45" s="82">
        <v>50.463000000000001</v>
      </c>
      <c r="AA45" s="54"/>
      <c r="AB45" s="82">
        <v>45.378</v>
      </c>
      <c r="AC45" s="55"/>
      <c r="AD45" s="486">
        <v>636.149</v>
      </c>
      <c r="AE45" s="487"/>
      <c r="AF45" s="143">
        <v>48.021000000000001</v>
      </c>
      <c r="AG45" s="54"/>
      <c r="AH45" s="82">
        <v>46.335000000000001</v>
      </c>
      <c r="AI45" s="54"/>
      <c r="AJ45" s="82">
        <v>59.701000000000001</v>
      </c>
      <c r="AK45" s="54"/>
      <c r="AL45" s="82">
        <v>58.509</v>
      </c>
      <c r="AM45" s="54"/>
      <c r="AN45" s="82">
        <v>64.27</v>
      </c>
      <c r="AO45" s="83"/>
      <c r="AP45" s="54">
        <v>57.057000000000002</v>
      </c>
      <c r="AQ45" s="54"/>
      <c r="AR45" s="82">
        <v>53.47</v>
      </c>
      <c r="AS45" s="54"/>
      <c r="AT45" s="82">
        <v>62.337000000000003</v>
      </c>
      <c r="AU45" s="54"/>
      <c r="AV45" s="82">
        <v>56.512999999999998</v>
      </c>
      <c r="AW45" s="54"/>
      <c r="AX45" s="82">
        <v>57.387999999999998</v>
      </c>
      <c r="AY45" s="54"/>
      <c r="AZ45" s="82">
        <v>48.457000000000001</v>
      </c>
      <c r="BA45" s="54"/>
      <c r="BB45" s="82">
        <v>47.975999999999999</v>
      </c>
      <c r="BC45" s="55"/>
      <c r="BD45" s="146">
        <f>AF45+AH45+AJ45+AL45+AN45+AP45+AR45+AT45+AV45+AX45+AZ45+BB45</f>
        <v>660.03399999999988</v>
      </c>
      <c r="BE45" s="147"/>
      <c r="BF45" s="143">
        <v>55.664999999999999</v>
      </c>
      <c r="BG45" s="54"/>
      <c r="BH45" s="82">
        <v>47.265999999999998</v>
      </c>
      <c r="BI45" s="54"/>
      <c r="BJ45" s="82">
        <v>66.725999999999999</v>
      </c>
      <c r="BK45" s="83"/>
      <c r="BL45" s="54">
        <v>64.641000000000005</v>
      </c>
      <c r="BM45" s="54"/>
      <c r="BN45" s="82">
        <v>74.968999999999994</v>
      </c>
      <c r="BO45" s="54"/>
      <c r="BP45" s="82">
        <v>62</v>
      </c>
      <c r="BQ45" s="54"/>
      <c r="BR45" s="82">
        <v>57</v>
      </c>
      <c r="BS45" s="54"/>
      <c r="BT45" s="82">
        <v>59.048999999999999</v>
      </c>
      <c r="BU45" s="54"/>
      <c r="BV45" s="82">
        <v>43.588000000000001</v>
      </c>
      <c r="BW45" s="54"/>
      <c r="BX45" s="82">
        <v>53.454000000000001</v>
      </c>
      <c r="BY45" s="54"/>
      <c r="BZ45" s="82">
        <v>47.808999999999997</v>
      </c>
      <c r="CA45" s="54"/>
      <c r="CB45" s="82">
        <v>40.502000000000002</v>
      </c>
      <c r="CC45" s="55"/>
      <c r="CD45" s="146">
        <v>672.30299999999977</v>
      </c>
      <c r="CE45" s="147"/>
      <c r="CF45" s="82">
        <v>43.481999999999999</v>
      </c>
      <c r="CG45" s="54"/>
      <c r="CH45" s="82">
        <v>52.652999999999999</v>
      </c>
      <c r="CI45" s="54"/>
      <c r="CJ45" s="82">
        <v>60.651000000000003</v>
      </c>
      <c r="CK45" s="54"/>
      <c r="CL45" s="82">
        <v>68.424000000000007</v>
      </c>
      <c r="CM45" s="54"/>
      <c r="CN45" s="82">
        <v>63.247999999999998</v>
      </c>
      <c r="CO45" s="54"/>
      <c r="CP45" s="82">
        <v>56.42</v>
      </c>
      <c r="CQ45" s="54"/>
      <c r="CR45" s="82">
        <v>77.405000000000001</v>
      </c>
      <c r="CS45" s="54"/>
      <c r="CT45" s="82">
        <v>63.097999999999999</v>
      </c>
      <c r="CU45" s="54"/>
      <c r="CV45" s="82">
        <v>61.63</v>
      </c>
      <c r="CW45" s="54"/>
      <c r="CX45" s="82">
        <v>63.677999999999997</v>
      </c>
      <c r="CY45" s="54"/>
      <c r="CZ45" s="82">
        <v>54.691000000000003</v>
      </c>
      <c r="DA45" s="83"/>
      <c r="DB45" s="54">
        <v>48.006999999999998</v>
      </c>
      <c r="DC45" s="55"/>
      <c r="DD45" s="146">
        <v>713.38700000000006</v>
      </c>
      <c r="DE45" s="54"/>
      <c r="DF45" s="143">
        <v>51.503</v>
      </c>
      <c r="DG45" s="83"/>
      <c r="DH45" s="82">
        <v>54.226999999999997</v>
      </c>
      <c r="DI45" s="54"/>
      <c r="DJ45" s="82">
        <v>69.412999999999997</v>
      </c>
      <c r="DK45" s="54"/>
      <c r="DL45" s="82">
        <v>59.003999999999998</v>
      </c>
      <c r="DM45" s="54"/>
      <c r="DN45" s="82">
        <v>44.765999999999998</v>
      </c>
      <c r="DO45" s="54"/>
      <c r="DP45" s="82">
        <v>56.460999999999999</v>
      </c>
      <c r="DQ45" s="83"/>
      <c r="DR45" s="54">
        <v>52.640999999999998</v>
      </c>
      <c r="DS45" s="54"/>
      <c r="DT45" s="82">
        <v>50.176000000000002</v>
      </c>
      <c r="DU45" s="54"/>
      <c r="DV45" s="82">
        <v>51.814999999999998</v>
      </c>
      <c r="DW45" s="54"/>
      <c r="DX45" s="146">
        <f>DF45+DH45+DJ45+DL45+DN45+DP45+DR45+DT45+DV45</f>
        <v>490.00599999999997</v>
      </c>
      <c r="DY45" s="147"/>
    </row>
    <row r="46" spans="2:129" ht="15" customHeight="1" thickBot="1" x14ac:dyDescent="0.25">
      <c r="B46" s="448" t="s">
        <v>23</v>
      </c>
      <c r="C46" s="449"/>
      <c r="D46" s="449"/>
      <c r="E46" s="450"/>
      <c r="F46" s="56">
        <f>-0.111</f>
        <v>-0.111</v>
      </c>
      <c r="G46" s="84"/>
      <c r="H46" s="67">
        <v>-0.05</v>
      </c>
      <c r="I46" s="84"/>
      <c r="J46" s="56">
        <v>-0.23899999999999999</v>
      </c>
      <c r="K46" s="56"/>
      <c r="L46" s="67">
        <v>-8.4000000000000005E-2</v>
      </c>
      <c r="M46" s="56"/>
      <c r="N46" s="67">
        <v>6.6000000000000003E-2</v>
      </c>
      <c r="O46" s="84"/>
      <c r="P46" s="56">
        <v>-0.02</v>
      </c>
      <c r="Q46" s="56"/>
      <c r="R46" s="67">
        <v>-9.4E-2</v>
      </c>
      <c r="S46" s="84"/>
      <c r="T46" s="67">
        <v>-0.11</v>
      </c>
      <c r="U46" s="84"/>
      <c r="V46" s="67">
        <v>-8.5000000000000006E-2</v>
      </c>
      <c r="W46" s="84"/>
      <c r="X46" s="56">
        <v>-0.26700000000000002</v>
      </c>
      <c r="Y46" s="56"/>
      <c r="Z46" s="67">
        <v>3.6999999999999998E-2</v>
      </c>
      <c r="AA46" s="56"/>
      <c r="AB46" s="67">
        <v>-1E-3</v>
      </c>
      <c r="AC46" s="57"/>
      <c r="AD46" s="491">
        <v>-8.5000000000000006E-2</v>
      </c>
      <c r="AE46" s="492"/>
      <c r="AF46" s="172">
        <v>4.3999999999999997E-2</v>
      </c>
      <c r="AG46" s="56"/>
      <c r="AH46" s="67">
        <v>-8.1000000000000003E-2</v>
      </c>
      <c r="AI46" s="56"/>
      <c r="AJ46" s="67">
        <v>0.23400000000000001</v>
      </c>
      <c r="AK46" s="56"/>
      <c r="AL46" s="67">
        <v>0.111</v>
      </c>
      <c r="AM46" s="56"/>
      <c r="AN46" s="67">
        <v>-4.7E-2</v>
      </c>
      <c r="AO46" s="84"/>
      <c r="AP46" s="56">
        <v>-2.9000000000000001E-2</v>
      </c>
      <c r="AQ46" s="56"/>
      <c r="AR46" s="67">
        <v>-8.4000000000000005E-2</v>
      </c>
      <c r="AS46" s="56"/>
      <c r="AT46" s="67">
        <v>0.124</v>
      </c>
      <c r="AU46" s="56"/>
      <c r="AV46" s="67">
        <v>2.5000000000000001E-2</v>
      </c>
      <c r="AW46" s="56"/>
      <c r="AX46" s="67">
        <v>0.20300000000000001</v>
      </c>
      <c r="AY46" s="56"/>
      <c r="AZ46" s="67">
        <v>-0.04</v>
      </c>
      <c r="BA46" s="56"/>
      <c r="BB46" s="67">
        <v>5.7000000000000002E-2</v>
      </c>
      <c r="BC46" s="57"/>
      <c r="BD46" s="508">
        <v>3.7999999999999999E-2</v>
      </c>
      <c r="BE46" s="368"/>
      <c r="BF46" s="263">
        <v>0.159</v>
      </c>
      <c r="BG46" s="116"/>
      <c r="BH46" s="67">
        <v>0.02</v>
      </c>
      <c r="BI46" s="56"/>
      <c r="BJ46" s="67">
        <v>0.11799999999999999</v>
      </c>
      <c r="BK46" s="84"/>
      <c r="BL46" s="56">
        <v>0.105</v>
      </c>
      <c r="BM46" s="56"/>
      <c r="BN46" s="115">
        <v>0.16600000000000001</v>
      </c>
      <c r="BO46" s="116"/>
      <c r="BP46" s="115">
        <v>7.9000000000000001E-2</v>
      </c>
      <c r="BQ46" s="116"/>
      <c r="BR46" s="115">
        <v>6.7000000000000004E-2</v>
      </c>
      <c r="BS46" s="116"/>
      <c r="BT46" s="115">
        <v>-5.2999999999999999E-2</v>
      </c>
      <c r="BU46" s="116"/>
      <c r="BV46" s="115">
        <v>-0.22870843876630154</v>
      </c>
      <c r="BW46" s="116"/>
      <c r="BX46" s="115">
        <v>-6.8550916567923559E-2</v>
      </c>
      <c r="BY46" s="116"/>
      <c r="BZ46" s="115">
        <v>-1.3372680933611325E-2</v>
      </c>
      <c r="CA46" s="116"/>
      <c r="CB46" s="115">
        <v>-0.156</v>
      </c>
      <c r="CC46" s="205"/>
      <c r="CD46" s="218">
        <v>1.8593066083259391E-2</v>
      </c>
      <c r="CE46" s="219"/>
      <c r="CF46" s="115">
        <v>-0.21886284020479652</v>
      </c>
      <c r="CG46" s="116"/>
      <c r="CH46" s="115">
        <v>0.11397198832141497</v>
      </c>
      <c r="CI46" s="116"/>
      <c r="CJ46" s="115">
        <v>-9.1043970865929302E-2</v>
      </c>
      <c r="CK46" s="116"/>
      <c r="CL46" s="115">
        <v>5.8523228291641471E-2</v>
      </c>
      <c r="CM46" s="116"/>
      <c r="CN46" s="115">
        <v>-0.15634462244394343</v>
      </c>
      <c r="CO46" s="116"/>
      <c r="CP46" s="115">
        <v>-8.3867824957375992E-2</v>
      </c>
      <c r="CQ46" s="116"/>
      <c r="CR46" s="115">
        <v>0.35681607039562491</v>
      </c>
      <c r="CS46" s="116"/>
      <c r="CT46" s="67">
        <v>6.8570170536334185E-2</v>
      </c>
      <c r="CU46" s="56"/>
      <c r="CV46" s="67">
        <v>0.41392126273286234</v>
      </c>
      <c r="CW46" s="56"/>
      <c r="CX46" s="67">
        <v>0.19126725782916143</v>
      </c>
      <c r="CY46" s="56"/>
      <c r="CZ46" s="67">
        <v>0.14394779225668808</v>
      </c>
      <c r="DA46" s="84"/>
      <c r="DB46" s="56">
        <v>0.18529949138314139</v>
      </c>
      <c r="DC46" s="57"/>
      <c r="DD46" s="218">
        <v>6.1109350992038181E-2</v>
      </c>
      <c r="DE46" s="56"/>
      <c r="DF46" s="172">
        <f>DF45/CF45-1</f>
        <v>0.18446713582631902</v>
      </c>
      <c r="DG46" s="84"/>
      <c r="DH46" s="67">
        <f>DH45/CH45-1</f>
        <v>2.989383320988348E-2</v>
      </c>
      <c r="DI46" s="56"/>
      <c r="DJ46" s="67">
        <f>DJ45/CJ45-1</f>
        <v>0.14446587855105419</v>
      </c>
      <c r="DK46" s="56"/>
      <c r="DL46" s="67">
        <f>DL45/CL45-1</f>
        <v>-0.1376709926341636</v>
      </c>
      <c r="DM46" s="56"/>
      <c r="DN46" s="67">
        <f>DN45/CN45-1</f>
        <v>-0.29221477358967873</v>
      </c>
      <c r="DO46" s="56"/>
      <c r="DP46" s="67">
        <f>DP45/CP45-1</f>
        <v>7.2669266217650907E-4</v>
      </c>
      <c r="DQ46" s="84"/>
      <c r="DR46" s="56">
        <f>DR45/CR45-1</f>
        <v>-0.31992765325237393</v>
      </c>
      <c r="DS46" s="56"/>
      <c r="DT46" s="67">
        <f>DT45/CT45-1</f>
        <v>-0.20479254493010868</v>
      </c>
      <c r="DU46" s="56"/>
      <c r="DV46" s="67">
        <f>DV45/CV45-1</f>
        <v>-0.15925685542755164</v>
      </c>
      <c r="DW46" s="56"/>
      <c r="DX46" s="88">
        <f>DX45/(CF45+CH45+CJ45+CL45+CN45+CP45+CR45+CT45+CV45)-1</f>
        <v>-0.10421179830021721</v>
      </c>
      <c r="DY46" s="89"/>
    </row>
    <row r="47" spans="2:129" ht="15" customHeight="1" thickTop="1" x14ac:dyDescent="0.2">
      <c r="B47" s="428" t="s">
        <v>29</v>
      </c>
      <c r="C47" s="429"/>
      <c r="D47" s="429"/>
      <c r="E47" s="430"/>
      <c r="F47" s="54">
        <v>828.93</v>
      </c>
      <c r="G47" s="83"/>
      <c r="H47" s="82">
        <v>794.40300000000002</v>
      </c>
      <c r="I47" s="83"/>
      <c r="J47" s="54">
        <v>999.27800000000002</v>
      </c>
      <c r="K47" s="54"/>
      <c r="L47" s="82">
        <v>896.13400000000001</v>
      </c>
      <c r="M47" s="54"/>
      <c r="N47" s="82">
        <v>1039.3009999999999</v>
      </c>
      <c r="O47" s="83"/>
      <c r="P47" s="54">
        <v>997.75900000000001</v>
      </c>
      <c r="Q47" s="54"/>
      <c r="R47" s="82">
        <v>976.80600000000004</v>
      </c>
      <c r="S47" s="83"/>
      <c r="T47" s="82">
        <v>1069.1199999999999</v>
      </c>
      <c r="U47" s="83"/>
      <c r="V47" s="82">
        <v>948.48299999999995</v>
      </c>
      <c r="W47" s="83"/>
      <c r="X47" s="54">
        <v>1079.894</v>
      </c>
      <c r="Y47" s="54"/>
      <c r="Z47" s="82">
        <v>1011.852</v>
      </c>
      <c r="AA47" s="54"/>
      <c r="AB47" s="82">
        <v>1055.018</v>
      </c>
      <c r="AC47" s="55"/>
      <c r="AD47" s="486">
        <v>11696.978000000001</v>
      </c>
      <c r="AE47" s="487"/>
      <c r="AF47" s="143">
        <v>942.16399999999999</v>
      </c>
      <c r="AG47" s="54"/>
      <c r="AH47" s="82">
        <v>744.64099999999996</v>
      </c>
      <c r="AI47" s="54"/>
      <c r="AJ47" s="82">
        <v>1227.8140000000001</v>
      </c>
      <c r="AK47" s="54"/>
      <c r="AL47" s="82">
        <v>895.47900000000004</v>
      </c>
      <c r="AM47" s="54"/>
      <c r="AN47" s="82">
        <v>1112.529</v>
      </c>
      <c r="AO47" s="83"/>
      <c r="AP47" s="54">
        <v>1062.7070000000001</v>
      </c>
      <c r="AQ47" s="54"/>
      <c r="AR47" s="82">
        <v>1021.532</v>
      </c>
      <c r="AS47" s="54"/>
      <c r="AT47" s="82">
        <v>1131.2449999999999</v>
      </c>
      <c r="AU47" s="54"/>
      <c r="AV47" s="82">
        <v>1081.4469999999999</v>
      </c>
      <c r="AW47" s="54"/>
      <c r="AX47" s="82">
        <v>1243.508</v>
      </c>
      <c r="AY47" s="54"/>
      <c r="AZ47" s="82">
        <v>1094.154</v>
      </c>
      <c r="BA47" s="54"/>
      <c r="BB47" s="82">
        <v>1166.808</v>
      </c>
      <c r="BC47" s="55"/>
      <c r="BD47" s="146">
        <f>AF47+AH47+AJ47+AL47+AN47+AP47+AR47+AT47+AV47+AX47+AZ47+BB47</f>
        <v>12724.028000000002</v>
      </c>
      <c r="BE47" s="147"/>
      <c r="BF47" s="143">
        <v>1227.7670000000001</v>
      </c>
      <c r="BG47" s="54"/>
      <c r="BH47" s="82">
        <v>902.96</v>
      </c>
      <c r="BI47" s="54"/>
      <c r="BJ47" s="82">
        <v>1089.326</v>
      </c>
      <c r="BK47" s="83"/>
      <c r="BL47" s="54">
        <v>1054.1690000000001</v>
      </c>
      <c r="BM47" s="54"/>
      <c r="BN47" s="82">
        <v>1165.4949999999999</v>
      </c>
      <c r="BO47" s="54"/>
      <c r="BP47" s="82">
        <v>1035</v>
      </c>
      <c r="BQ47" s="54"/>
      <c r="BR47" s="82">
        <v>1128</v>
      </c>
      <c r="BS47" s="54"/>
      <c r="BT47" s="82">
        <v>1097.741</v>
      </c>
      <c r="BU47" s="54"/>
      <c r="BV47" s="82">
        <v>995.98400000000004</v>
      </c>
      <c r="BW47" s="54"/>
      <c r="BX47" s="82">
        <v>1265.8810000000001</v>
      </c>
      <c r="BY47" s="54"/>
      <c r="BZ47" s="82">
        <v>1138.8889999999999</v>
      </c>
      <c r="CA47" s="54"/>
      <c r="CB47" s="82">
        <v>1131.7159999999999</v>
      </c>
      <c r="CC47" s="55"/>
      <c r="CD47" s="146">
        <v>13232.957</v>
      </c>
      <c r="CE47" s="147"/>
      <c r="CF47" s="82">
        <v>1111.22</v>
      </c>
      <c r="CG47" s="54"/>
      <c r="CH47" s="82">
        <v>1038.883</v>
      </c>
      <c r="CI47" s="54"/>
      <c r="CJ47" s="82">
        <v>1017.323</v>
      </c>
      <c r="CK47" s="54"/>
      <c r="CL47" s="82">
        <v>1160.8</v>
      </c>
      <c r="CM47" s="54"/>
      <c r="CN47" s="82">
        <v>1101.316</v>
      </c>
      <c r="CO47" s="54"/>
      <c r="CP47" s="82">
        <v>1161.4110000000001</v>
      </c>
      <c r="CQ47" s="54"/>
      <c r="CR47" s="82">
        <v>1114.3620000000001</v>
      </c>
      <c r="CS47" s="54"/>
      <c r="CT47" s="82">
        <v>1042.5630000000001</v>
      </c>
      <c r="CU47" s="54"/>
      <c r="CV47" s="82">
        <v>973.23299999999995</v>
      </c>
      <c r="CW47" s="54"/>
      <c r="CX47" s="82">
        <v>1168.0940000000001</v>
      </c>
      <c r="CY47" s="54"/>
      <c r="CZ47" s="82">
        <v>935.447</v>
      </c>
      <c r="DA47" s="83"/>
      <c r="DB47" s="54">
        <v>1011.8049999999999</v>
      </c>
      <c r="DC47" s="55"/>
      <c r="DD47" s="146">
        <v>12836.457000000002</v>
      </c>
      <c r="DE47" s="54"/>
      <c r="DF47" s="143">
        <v>913.12199999999996</v>
      </c>
      <c r="DG47" s="83"/>
      <c r="DH47" s="82">
        <v>750.77300000000002</v>
      </c>
      <c r="DI47" s="54"/>
      <c r="DJ47" s="82">
        <v>787.745</v>
      </c>
      <c r="DK47" s="54"/>
      <c r="DL47" s="82">
        <v>533.20699999999999</v>
      </c>
      <c r="DM47" s="54"/>
      <c r="DN47" s="82">
        <v>493.29199999999997</v>
      </c>
      <c r="DO47" s="54"/>
      <c r="DP47" s="82">
        <v>523.101</v>
      </c>
      <c r="DQ47" s="83"/>
      <c r="DR47" s="54">
        <v>556.78</v>
      </c>
      <c r="DS47" s="54"/>
      <c r="DT47" s="82">
        <v>584.21400000000006</v>
      </c>
      <c r="DU47" s="54"/>
      <c r="DV47" s="82">
        <v>652.48199999999997</v>
      </c>
      <c r="DW47" s="54"/>
      <c r="DX47" s="146">
        <f>DF47+DH47+DJ47+DL47+DN47+DP47+DR47+DT47+DV47</f>
        <v>5794.7159999999994</v>
      </c>
      <c r="DY47" s="147"/>
    </row>
    <row r="48" spans="2:129" ht="15" customHeight="1" thickBot="1" x14ac:dyDescent="0.25">
      <c r="B48" s="419" t="s">
        <v>21</v>
      </c>
      <c r="C48" s="420"/>
      <c r="D48" s="420"/>
      <c r="E48" s="421"/>
      <c r="F48" s="189">
        <v>-0.187</v>
      </c>
      <c r="G48" s="274"/>
      <c r="H48" s="188">
        <v>-0.13900000000000001</v>
      </c>
      <c r="I48" s="274"/>
      <c r="J48" s="189">
        <v>-0.03</v>
      </c>
      <c r="K48" s="189"/>
      <c r="L48" s="188">
        <v>2.9000000000000001E-2</v>
      </c>
      <c r="M48" s="189"/>
      <c r="N48" s="188">
        <v>0.1</v>
      </c>
      <c r="O48" s="274"/>
      <c r="P48" s="189">
        <v>-1.0999999999999999E-2</v>
      </c>
      <c r="Q48" s="189"/>
      <c r="R48" s="63">
        <v>-7.2999999999999995E-2</v>
      </c>
      <c r="S48" s="87"/>
      <c r="T48" s="188">
        <v>6.3E-2</v>
      </c>
      <c r="U48" s="274"/>
      <c r="V48" s="188">
        <v>-0.106</v>
      </c>
      <c r="W48" s="274"/>
      <c r="X48" s="189">
        <v>-0.1</v>
      </c>
      <c r="Y48" s="189"/>
      <c r="Z48" s="188">
        <v>5.2999999999999999E-2</v>
      </c>
      <c r="AA48" s="189"/>
      <c r="AB48" s="63">
        <v>0</v>
      </c>
      <c r="AC48" s="59"/>
      <c r="AD48" s="488">
        <v>-3.5999999999999997E-2</v>
      </c>
      <c r="AE48" s="489"/>
      <c r="AF48" s="257">
        <v>0.13700000000000001</v>
      </c>
      <c r="AG48" s="189"/>
      <c r="AH48" s="188">
        <v>-6.3E-2</v>
      </c>
      <c r="AI48" s="189"/>
      <c r="AJ48" s="188">
        <v>0.22900000000000001</v>
      </c>
      <c r="AK48" s="189"/>
      <c r="AL48" s="188">
        <v>-1E-3</v>
      </c>
      <c r="AM48" s="189"/>
      <c r="AN48" s="188">
        <v>7.0000000000000007E-2</v>
      </c>
      <c r="AO48" s="274"/>
      <c r="AP48" s="189">
        <f>0.065</f>
        <v>6.5000000000000002E-2</v>
      </c>
      <c r="AQ48" s="189"/>
      <c r="AR48" s="188">
        <v>4.5999999999999999E-2</v>
      </c>
      <c r="AS48" s="189"/>
      <c r="AT48" s="188">
        <v>5.8000000000000003E-2</v>
      </c>
      <c r="AU48" s="189"/>
      <c r="AV48" s="188">
        <v>0.14000000000000001</v>
      </c>
      <c r="AW48" s="189"/>
      <c r="AX48" s="188">
        <v>0.152</v>
      </c>
      <c r="AY48" s="189"/>
      <c r="AZ48" s="188">
        <v>8.1000000000000003E-2</v>
      </c>
      <c r="BA48" s="189"/>
      <c r="BB48" s="188">
        <v>0.106</v>
      </c>
      <c r="BC48" s="241"/>
      <c r="BD48" s="329">
        <v>8.7999999999999995E-2</v>
      </c>
      <c r="BE48" s="330"/>
      <c r="BF48" s="257">
        <v>0.30299999999999999</v>
      </c>
      <c r="BG48" s="189"/>
      <c r="BH48" s="188">
        <v>0.21299999999999999</v>
      </c>
      <c r="BI48" s="189"/>
      <c r="BJ48" s="188">
        <v>-0.113</v>
      </c>
      <c r="BK48" s="274"/>
      <c r="BL48" s="189">
        <v>0.17699999999999999</v>
      </c>
      <c r="BM48" s="189"/>
      <c r="BN48" s="188">
        <v>4.7608646606065896E-2</v>
      </c>
      <c r="BO48" s="189"/>
      <c r="BP48" s="188">
        <v>-2.5999999999999999E-2</v>
      </c>
      <c r="BQ48" s="189"/>
      <c r="BR48" s="188">
        <v>0.104</v>
      </c>
      <c r="BS48" s="189"/>
      <c r="BT48" s="188">
        <v>-0.03</v>
      </c>
      <c r="BU48" s="189"/>
      <c r="BV48" s="188">
        <v>-7.9026526496444038E-2</v>
      </c>
      <c r="BW48" s="189"/>
      <c r="BX48" s="188">
        <v>1.799184243285934E-2</v>
      </c>
      <c r="BY48" s="189"/>
      <c r="BZ48" s="188">
        <v>4.0885469504292615E-2</v>
      </c>
      <c r="CA48" s="189"/>
      <c r="CB48" s="188">
        <v>-0.03</v>
      </c>
      <c r="CC48" s="241"/>
      <c r="CD48" s="88">
        <v>3.997034035503555E-2</v>
      </c>
      <c r="CE48" s="89"/>
      <c r="CF48" s="188">
        <v>-9.4925991658026287E-2</v>
      </c>
      <c r="CG48" s="189"/>
      <c r="CH48" s="188">
        <v>0.15053047754053339</v>
      </c>
      <c r="CI48" s="189"/>
      <c r="CJ48" s="188">
        <v>-6.6098670186886199E-2</v>
      </c>
      <c r="CK48" s="189"/>
      <c r="CL48" s="188">
        <v>0.10115171286577374</v>
      </c>
      <c r="CM48" s="189"/>
      <c r="CN48" s="188">
        <v>-5.5065873298469681E-2</v>
      </c>
      <c r="CO48" s="189"/>
      <c r="CP48" s="188">
        <v>0.12167455713880093</v>
      </c>
      <c r="CQ48" s="189"/>
      <c r="CR48" s="188">
        <v>-1.1742607992351939E-2</v>
      </c>
      <c r="CS48" s="189"/>
      <c r="CT48" s="63">
        <v>-5.0265044304621864E-2</v>
      </c>
      <c r="CU48" s="58"/>
      <c r="CV48" s="63">
        <v>-2.2842736429500965E-2</v>
      </c>
      <c r="CW48" s="58"/>
      <c r="CX48" s="63">
        <v>-7.7248177356323389E-2</v>
      </c>
      <c r="CY48" s="58"/>
      <c r="CZ48" s="63">
        <v>-0.17863198257248947</v>
      </c>
      <c r="DA48" s="87"/>
      <c r="DB48" s="58">
        <v>-0.10595502758642628</v>
      </c>
      <c r="DC48" s="59"/>
      <c r="DD48" s="88">
        <v>-2.9963068723037334E-2</v>
      </c>
      <c r="DE48" s="58"/>
      <c r="DF48" s="139">
        <f>DF47/CF47-1</f>
        <v>-0.17827072946851219</v>
      </c>
      <c r="DG48" s="64"/>
      <c r="DH48" s="63">
        <f>DH47/CH47-1</f>
        <v>-0.2773267057021821</v>
      </c>
      <c r="DI48" s="175"/>
      <c r="DJ48" s="63">
        <f>DJ47/CJ47-1</f>
        <v>-0.22566874040987961</v>
      </c>
      <c r="DK48" s="97"/>
      <c r="DL48" s="63">
        <f>DL47/CL47-1</f>
        <v>-0.54065558235699518</v>
      </c>
      <c r="DM48" s="97"/>
      <c r="DN48" s="63">
        <f>DN47/CN47-1</f>
        <v>-0.55208859219333961</v>
      </c>
      <c r="DO48" s="97"/>
      <c r="DP48" s="63">
        <f>DP47/CP47-1</f>
        <v>-0.54959872086625672</v>
      </c>
      <c r="DQ48" s="85"/>
      <c r="DR48" s="58">
        <f>DR47/CR47-1</f>
        <v>-0.50035984715918169</v>
      </c>
      <c r="DS48" s="97"/>
      <c r="DT48" s="63">
        <f>DT47/CT47-1</f>
        <v>-0.4396367413767801</v>
      </c>
      <c r="DU48" s="97"/>
      <c r="DV48" s="63">
        <f>DV47/CV47-1</f>
        <v>-0.32957267170348725</v>
      </c>
      <c r="DW48" s="97"/>
      <c r="DX48" s="88">
        <f>DX47/(CF47+CH47+CJ47+CL47+CN47+CP47+CR47+CT47+CV47)-1</f>
        <v>-0.40390393649450163</v>
      </c>
      <c r="DY48" s="89"/>
    </row>
    <row r="49" spans="2:128" ht="15" customHeight="1" x14ac:dyDescent="0.2">
      <c r="B49" s="316" t="s">
        <v>4</v>
      </c>
      <c r="C49" s="316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128" ht="15" customHeight="1" x14ac:dyDescent="0.2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7"/>
      <c r="DH50" s="48"/>
    </row>
    <row r="51" spans="2:128" ht="15" customHeight="1" x14ac:dyDescent="0.2">
      <c r="B51" s="2"/>
      <c r="C51" s="2"/>
      <c r="D51" s="3"/>
    </row>
    <row r="52" spans="2:128" ht="15" customHeight="1" x14ac:dyDescent="0.2">
      <c r="B52" s="5" t="s">
        <v>13</v>
      </c>
      <c r="AE52" s="26"/>
      <c r="AS52" s="18"/>
    </row>
    <row r="53" spans="2:128" ht="15" customHeight="1" thickBot="1" x14ac:dyDescent="0.25">
      <c r="B53" s="5"/>
      <c r="AE53" s="26"/>
      <c r="AW53" s="18"/>
      <c r="BO53" s="18"/>
      <c r="CQ53" s="18"/>
      <c r="CS53" s="18"/>
      <c r="CU53" s="18"/>
      <c r="DW53" s="18" t="s">
        <v>2</v>
      </c>
    </row>
    <row r="54" spans="2:128" ht="15" customHeight="1" thickBot="1" x14ac:dyDescent="0.25">
      <c r="B54" s="323"/>
      <c r="C54" s="324"/>
      <c r="D54" s="324"/>
      <c r="E54" s="325"/>
      <c r="F54" s="52">
        <v>42373</v>
      </c>
      <c r="G54" s="86"/>
      <c r="H54" s="52">
        <v>42405</v>
      </c>
      <c r="I54" s="86"/>
      <c r="J54" s="52">
        <v>42460</v>
      </c>
      <c r="K54" s="86"/>
      <c r="L54" s="52">
        <v>42461</v>
      </c>
      <c r="M54" s="52"/>
      <c r="N54" s="60">
        <v>42492</v>
      </c>
      <c r="O54" s="86"/>
      <c r="P54" s="52">
        <v>42524</v>
      </c>
      <c r="Q54" s="86"/>
      <c r="R54" s="52">
        <v>42555</v>
      </c>
      <c r="S54" s="86"/>
      <c r="T54" s="52">
        <v>42587</v>
      </c>
      <c r="U54" s="86"/>
      <c r="V54" s="52">
        <v>42619</v>
      </c>
      <c r="W54" s="86"/>
      <c r="X54" s="52">
        <v>42650</v>
      </c>
      <c r="Y54" s="86"/>
      <c r="Z54" s="60">
        <v>42682</v>
      </c>
      <c r="AA54" s="86"/>
      <c r="AB54" s="60">
        <v>42713</v>
      </c>
      <c r="AC54" s="53"/>
      <c r="AD54" s="134" t="s">
        <v>76</v>
      </c>
      <c r="AE54" s="135"/>
      <c r="AF54" s="142">
        <v>42736</v>
      </c>
      <c r="AG54" s="52"/>
      <c r="AH54" s="60">
        <v>42768</v>
      </c>
      <c r="AI54" s="52"/>
      <c r="AJ54" s="60">
        <v>42797</v>
      </c>
      <c r="AK54" s="52"/>
      <c r="AL54" s="60">
        <v>42829</v>
      </c>
      <c r="AM54" s="52"/>
      <c r="AN54" s="60">
        <v>42860</v>
      </c>
      <c r="AO54" s="86"/>
      <c r="AP54" s="52">
        <v>42892</v>
      </c>
      <c r="AQ54" s="52"/>
      <c r="AR54" s="60">
        <v>42923</v>
      </c>
      <c r="AS54" s="86"/>
      <c r="AT54" s="295">
        <v>42955</v>
      </c>
      <c r="AU54" s="308"/>
      <c r="AV54" s="295">
        <v>42987</v>
      </c>
      <c r="AW54" s="308"/>
      <c r="AX54" s="295">
        <v>43018</v>
      </c>
      <c r="AY54" s="308"/>
      <c r="AZ54" s="295">
        <v>43050</v>
      </c>
      <c r="BA54" s="295"/>
      <c r="BB54" s="60">
        <v>43081</v>
      </c>
      <c r="BC54" s="53"/>
      <c r="BD54" s="134" t="s">
        <v>81</v>
      </c>
      <c r="BE54" s="135"/>
      <c r="BF54" s="142">
        <v>43111</v>
      </c>
      <c r="BG54" s="86"/>
      <c r="BH54" s="60">
        <v>43143</v>
      </c>
      <c r="BI54" s="52"/>
      <c r="BJ54" s="60">
        <v>43172</v>
      </c>
      <c r="BK54" s="52"/>
      <c r="BL54" s="60">
        <v>43204</v>
      </c>
      <c r="BM54" s="52"/>
      <c r="BN54" s="60">
        <v>43234</v>
      </c>
      <c r="BO54" s="52"/>
      <c r="BP54" s="60">
        <v>43266</v>
      </c>
      <c r="BQ54" s="52"/>
      <c r="BR54" s="60">
        <v>43297</v>
      </c>
      <c r="BS54" s="52"/>
      <c r="BT54" s="60">
        <v>43329</v>
      </c>
      <c r="BU54" s="52"/>
      <c r="BV54" s="60">
        <v>43361</v>
      </c>
      <c r="BW54" s="52"/>
      <c r="BX54" s="60">
        <v>43392</v>
      </c>
      <c r="BY54" s="52"/>
      <c r="BZ54" s="60">
        <v>43424</v>
      </c>
      <c r="CA54" s="86"/>
      <c r="CB54" s="52">
        <v>43455</v>
      </c>
      <c r="CC54" s="53"/>
      <c r="CD54" s="206" t="s">
        <v>81</v>
      </c>
      <c r="CE54" s="135"/>
      <c r="CF54" s="142">
        <v>43486</v>
      </c>
      <c r="CG54" s="52"/>
      <c r="CH54" s="60">
        <v>43518</v>
      </c>
      <c r="CI54" s="52"/>
      <c r="CJ54" s="60">
        <v>43525</v>
      </c>
      <c r="CK54" s="52"/>
      <c r="CL54" s="60">
        <v>43557</v>
      </c>
      <c r="CM54" s="52"/>
      <c r="CN54" s="60">
        <v>43588</v>
      </c>
      <c r="CO54" s="52"/>
      <c r="CP54" s="60">
        <v>43619</v>
      </c>
      <c r="CQ54" s="52"/>
      <c r="CR54" s="60">
        <v>43650</v>
      </c>
      <c r="CS54" s="52"/>
      <c r="CT54" s="60">
        <v>43682</v>
      </c>
      <c r="CU54" s="52"/>
      <c r="CV54" s="60">
        <v>43714</v>
      </c>
      <c r="CW54" s="52"/>
      <c r="CX54" s="60">
        <v>43745</v>
      </c>
      <c r="CY54" s="86"/>
      <c r="CZ54" s="60">
        <v>43777</v>
      </c>
      <c r="DA54" s="86"/>
      <c r="DB54" s="52">
        <v>43808</v>
      </c>
      <c r="DC54" s="53"/>
      <c r="DD54" s="134" t="s">
        <v>81</v>
      </c>
      <c r="DE54" s="364"/>
      <c r="DF54" s="142">
        <v>43839</v>
      </c>
      <c r="DG54" s="52"/>
      <c r="DH54" s="60">
        <v>43871</v>
      </c>
      <c r="DI54" s="52"/>
      <c r="DJ54" s="60">
        <v>43901</v>
      </c>
      <c r="DK54" s="52"/>
      <c r="DL54" s="60">
        <v>43933</v>
      </c>
      <c r="DM54" s="52"/>
      <c r="DN54" s="60">
        <v>43964</v>
      </c>
      <c r="DO54" s="52"/>
      <c r="DP54" s="60">
        <v>43996</v>
      </c>
      <c r="DQ54" s="52"/>
      <c r="DR54" s="60">
        <v>44027</v>
      </c>
      <c r="DS54" s="52"/>
      <c r="DT54" s="60">
        <v>44059</v>
      </c>
      <c r="DU54" s="53"/>
      <c r="DV54" s="134" t="s">
        <v>81</v>
      </c>
      <c r="DW54" s="135"/>
    </row>
    <row r="55" spans="2:128" ht="15" customHeight="1" thickTop="1" x14ac:dyDescent="0.2">
      <c r="B55" s="317" t="s">
        <v>26</v>
      </c>
      <c r="C55" s="318"/>
      <c r="D55" s="318"/>
      <c r="E55" s="319"/>
      <c r="F55" s="343">
        <v>1192.0809999999999</v>
      </c>
      <c r="G55" s="344"/>
      <c r="H55" s="343">
        <v>1339.691</v>
      </c>
      <c r="I55" s="344"/>
      <c r="J55" s="343">
        <v>1670.123</v>
      </c>
      <c r="K55" s="343"/>
      <c r="L55" s="342">
        <v>1524.5949999999998</v>
      </c>
      <c r="M55" s="343"/>
      <c r="N55" s="342">
        <v>1863.4870000000001</v>
      </c>
      <c r="O55" s="344"/>
      <c r="P55" s="342">
        <v>1755</v>
      </c>
      <c r="Q55" s="344"/>
      <c r="R55" s="342">
        <f>R57+R59</f>
        <v>1656.3130000000001</v>
      </c>
      <c r="S55" s="344"/>
      <c r="T55" s="342">
        <f>T57+T59</f>
        <v>1853.723</v>
      </c>
      <c r="U55" s="344"/>
      <c r="V55" s="342">
        <f>V57+V59</f>
        <v>1908.492</v>
      </c>
      <c r="W55" s="344"/>
      <c r="X55" s="342">
        <f>X57+X59</f>
        <v>1971.6510000000001</v>
      </c>
      <c r="Y55" s="343"/>
      <c r="Z55" s="342">
        <f>Z57+Z59</f>
        <v>1582.826</v>
      </c>
      <c r="AA55" s="343"/>
      <c r="AB55" s="342">
        <v>1337.46</v>
      </c>
      <c r="AC55" s="366"/>
      <c r="AD55" s="173">
        <v>19655.577000000001</v>
      </c>
      <c r="AE55" s="174"/>
      <c r="AF55" s="269">
        <f>AF57+AF59</f>
        <v>1378.4169999999999</v>
      </c>
      <c r="AG55" s="270"/>
      <c r="AH55" s="258">
        <f>AH57+AH59</f>
        <v>1742.2939999999999</v>
      </c>
      <c r="AI55" s="259"/>
      <c r="AJ55" s="258">
        <f>AJ57+AJ59</f>
        <v>1649.6219999999998</v>
      </c>
      <c r="AK55" s="259"/>
      <c r="AL55" s="258">
        <f>AL57+AL59</f>
        <v>1531.645</v>
      </c>
      <c r="AM55" s="259"/>
      <c r="AN55" s="258">
        <f>AN57+AN59</f>
        <v>2070.317</v>
      </c>
      <c r="AO55" s="270"/>
      <c r="AP55" s="259">
        <f>AP57+AP59</f>
        <v>1596.4409999999998</v>
      </c>
      <c r="AQ55" s="259"/>
      <c r="AR55" s="258">
        <f>AR57+AR59</f>
        <v>1674.4369999999999</v>
      </c>
      <c r="AS55" s="259"/>
      <c r="AT55" s="258">
        <f>AT57+AT59</f>
        <v>1524.337</v>
      </c>
      <c r="AU55" s="259"/>
      <c r="AV55" s="258">
        <f>AV57+AV59</f>
        <v>1414.3319999999999</v>
      </c>
      <c r="AW55" s="259"/>
      <c r="AX55" s="258">
        <v>1760.0409999999999</v>
      </c>
      <c r="AY55" s="259"/>
      <c r="AZ55" s="258">
        <v>1589.9290000000001</v>
      </c>
      <c r="BA55" s="259"/>
      <c r="BB55" s="534">
        <f>BB57+BB59</f>
        <v>1715.528</v>
      </c>
      <c r="BC55" s="535"/>
      <c r="BD55" s="506">
        <f>SUM(AF55:BC55)</f>
        <v>19647.339999999997</v>
      </c>
      <c r="BE55" s="507"/>
      <c r="BF55" s="269">
        <v>1682.7060000000001</v>
      </c>
      <c r="BG55" s="270"/>
      <c r="BH55" s="258">
        <v>1644.5419999999999</v>
      </c>
      <c r="BI55" s="259"/>
      <c r="BJ55" s="258">
        <v>1915.173</v>
      </c>
      <c r="BK55" s="259"/>
      <c r="BL55" s="258">
        <v>1897.7959999999998</v>
      </c>
      <c r="BM55" s="259"/>
      <c r="BN55" s="190">
        <v>1587.2840000000001</v>
      </c>
      <c r="BO55" s="191"/>
      <c r="BP55" s="190">
        <v>1885</v>
      </c>
      <c r="BQ55" s="191"/>
      <c r="BR55" s="190">
        <v>1948</v>
      </c>
      <c r="BS55" s="191"/>
      <c r="BT55" s="190">
        <v>1880.5920000000001</v>
      </c>
      <c r="BU55" s="191"/>
      <c r="BV55" s="190">
        <v>1618.039</v>
      </c>
      <c r="BW55" s="191"/>
      <c r="BX55" s="190">
        <v>1826.27</v>
      </c>
      <c r="BY55" s="191"/>
      <c r="BZ55" s="190">
        <v>1379.665</v>
      </c>
      <c r="CA55" s="336"/>
      <c r="CB55" s="191">
        <v>1315.732</v>
      </c>
      <c r="CC55" s="232"/>
      <c r="CD55" s="227">
        <v>20581.035000000003</v>
      </c>
      <c r="CE55" s="228"/>
      <c r="CF55" s="554">
        <v>1474.4769999999999</v>
      </c>
      <c r="CG55" s="191"/>
      <c r="CH55" s="190">
        <v>1372.0070000000001</v>
      </c>
      <c r="CI55" s="191"/>
      <c r="CJ55" s="190">
        <v>1599.5319999999999</v>
      </c>
      <c r="CK55" s="191"/>
      <c r="CL55" s="190">
        <v>1542.5060000000001</v>
      </c>
      <c r="CM55" s="191"/>
      <c r="CN55" s="190">
        <v>1674.2470000000001</v>
      </c>
      <c r="CO55" s="191"/>
      <c r="CP55" s="190">
        <v>1522.8050000000001</v>
      </c>
      <c r="CQ55" s="191"/>
      <c r="CR55" s="190">
        <v>1596.816</v>
      </c>
      <c r="CS55" s="191"/>
      <c r="CT55" s="190">
        <v>1475.924</v>
      </c>
      <c r="CU55" s="191"/>
      <c r="CV55" s="190">
        <v>1529.5349999999999</v>
      </c>
      <c r="CW55" s="191"/>
      <c r="CX55" s="190">
        <v>1794.2130000000002</v>
      </c>
      <c r="CY55" s="191"/>
      <c r="CZ55" s="190">
        <v>1496.7049999999999</v>
      </c>
      <c r="DA55" s="336"/>
      <c r="DB55" s="191">
        <v>1390.5430000000001</v>
      </c>
      <c r="DC55" s="232"/>
      <c r="DD55" s="227">
        <v>18469.310000000001</v>
      </c>
      <c r="DE55" s="191"/>
      <c r="DF55" s="143">
        <f>DF57+DF59</f>
        <v>1335.1980000000001</v>
      </c>
      <c r="DG55" s="54"/>
      <c r="DH55" s="82">
        <f>DH57+DH59</f>
        <v>1200.4259999999999</v>
      </c>
      <c r="DI55" s="54"/>
      <c r="DJ55" s="82">
        <f>DJ57+DJ59</f>
        <v>1065.232</v>
      </c>
      <c r="DK55" s="54"/>
      <c r="DL55" s="82">
        <f>DL57+DL59</f>
        <v>772.72</v>
      </c>
      <c r="DM55" s="54"/>
      <c r="DN55" s="82">
        <f>DN57+DN59</f>
        <v>762.40499999999997</v>
      </c>
      <c r="DO55" s="54"/>
      <c r="DP55" s="82">
        <f t="shared" ref="DP55" si="6">DP57+DP59</f>
        <v>1352.712</v>
      </c>
      <c r="DQ55" s="54"/>
      <c r="DR55" s="82">
        <f t="shared" ref="DR55:DT55" si="7">DR57+DR59</f>
        <v>1174.511</v>
      </c>
      <c r="DS55" s="54"/>
      <c r="DT55" s="82">
        <f t="shared" si="7"/>
        <v>1489.2089999999998</v>
      </c>
      <c r="DU55" s="55"/>
      <c r="DV55" s="146">
        <f>DF55+DH55+DJ55+DL55+DN55+DP55+DR55+DT55</f>
        <v>9152.4130000000005</v>
      </c>
      <c r="DW55" s="147"/>
    </row>
    <row r="56" spans="2:128" ht="15" customHeight="1" thickBot="1" x14ac:dyDescent="0.25">
      <c r="B56" s="448" t="s">
        <v>20</v>
      </c>
      <c r="C56" s="449"/>
      <c r="D56" s="449"/>
      <c r="E56" s="450"/>
      <c r="F56" s="116">
        <v>-0.439</v>
      </c>
      <c r="G56" s="264"/>
      <c r="H56" s="311">
        <v>-7.9000000000000001E-2</v>
      </c>
      <c r="I56" s="375"/>
      <c r="J56" s="311">
        <v>-0.16900000000000001</v>
      </c>
      <c r="K56" s="311"/>
      <c r="L56" s="310">
        <v>-0.17299999999999999</v>
      </c>
      <c r="M56" s="311"/>
      <c r="N56" s="310">
        <v>0.17699999999999999</v>
      </c>
      <c r="O56" s="375"/>
      <c r="P56" s="310">
        <v>3.0000000000000001E-3</v>
      </c>
      <c r="Q56" s="375"/>
      <c r="R56" s="310">
        <v>-0.161</v>
      </c>
      <c r="S56" s="375"/>
      <c r="T56" s="310">
        <v>0.13322243944545709</v>
      </c>
      <c r="U56" s="375"/>
      <c r="V56" s="310">
        <v>-0.122</v>
      </c>
      <c r="W56" s="375"/>
      <c r="X56" s="310">
        <v>-3.5999999999999997E-2</v>
      </c>
      <c r="Y56" s="311"/>
      <c r="Z56" s="310">
        <v>-5.1999999999999998E-2</v>
      </c>
      <c r="AA56" s="311"/>
      <c r="AB56" s="186">
        <v>-8.7999999999999995E-2</v>
      </c>
      <c r="AC56" s="477"/>
      <c r="AD56" s="117">
        <v>-9.6000000000000002E-2</v>
      </c>
      <c r="AE56" s="118"/>
      <c r="AF56" s="271">
        <v>0.156</v>
      </c>
      <c r="AG56" s="266"/>
      <c r="AH56" s="186">
        <v>0.30099999999999999</v>
      </c>
      <c r="AI56" s="187"/>
      <c r="AJ56" s="186">
        <v>-1.2E-2</v>
      </c>
      <c r="AK56" s="187"/>
      <c r="AL56" s="186">
        <v>5.0000000000000001E-3</v>
      </c>
      <c r="AM56" s="187"/>
      <c r="AN56" s="186">
        <v>0.111</v>
      </c>
      <c r="AO56" s="266"/>
      <c r="AP56" s="187">
        <v>-0.09</v>
      </c>
      <c r="AQ56" s="187"/>
      <c r="AR56" s="186">
        <v>1.0999999999999999E-2</v>
      </c>
      <c r="AS56" s="187"/>
      <c r="AT56" s="186">
        <v>-0.17799999999999999</v>
      </c>
      <c r="AU56" s="187"/>
      <c r="AV56" s="186">
        <v>-0.25900000000000001</v>
      </c>
      <c r="AW56" s="187"/>
      <c r="AX56" s="186">
        <v>-0.107</v>
      </c>
      <c r="AY56" s="187"/>
      <c r="AZ56" s="186">
        <v>0.92900000000000005</v>
      </c>
      <c r="BA56" s="187"/>
      <c r="BB56" s="536">
        <v>0.28299999999999997</v>
      </c>
      <c r="BC56" s="537"/>
      <c r="BD56" s="517">
        <v>0</v>
      </c>
      <c r="BE56" s="518"/>
      <c r="BF56" s="271">
        <v>0.221</v>
      </c>
      <c r="BG56" s="266"/>
      <c r="BH56" s="186">
        <v>-5.6000000000000001E-2</v>
      </c>
      <c r="BI56" s="187"/>
      <c r="BJ56" s="186">
        <v>0.161</v>
      </c>
      <c r="BK56" s="187"/>
      <c r="BL56" s="186">
        <v>0.23899999999999999</v>
      </c>
      <c r="BM56" s="187"/>
      <c r="BN56" s="182">
        <v>-0.23331354570338736</v>
      </c>
      <c r="BO56" s="176"/>
      <c r="BP56" s="182">
        <v>0.18099999999999999</v>
      </c>
      <c r="BQ56" s="176"/>
      <c r="BR56" s="182">
        <v>0.16400000000000001</v>
      </c>
      <c r="BS56" s="176"/>
      <c r="BT56" s="182">
        <v>0.23371144307328384</v>
      </c>
      <c r="BU56" s="176"/>
      <c r="BV56" s="182">
        <v>0.14403053879852834</v>
      </c>
      <c r="BW56" s="176"/>
      <c r="BX56" s="182">
        <v>3.7629237046182373E-2</v>
      </c>
      <c r="BY56" s="176"/>
      <c r="BZ56" s="182">
        <v>-0.13224741482166824</v>
      </c>
      <c r="CA56" s="548"/>
      <c r="CB56" s="176">
        <v>-0.23304545306168134</v>
      </c>
      <c r="CC56" s="199"/>
      <c r="CD56" s="117">
        <v>4.7522718088046867E-2</v>
      </c>
      <c r="CE56" s="118"/>
      <c r="CF56" s="208">
        <v>-0.12374651305694528</v>
      </c>
      <c r="CG56" s="176"/>
      <c r="CH56" s="182">
        <v>-0.16572091196211458</v>
      </c>
      <c r="CI56" s="176"/>
      <c r="CJ56" s="182">
        <v>-0.16481069856352404</v>
      </c>
      <c r="CK56" s="176"/>
      <c r="CL56" s="182">
        <v>-0.1872119026491782</v>
      </c>
      <c r="CM56" s="176"/>
      <c r="CN56" s="182">
        <v>5.4787297043251248E-2</v>
      </c>
      <c r="CO56" s="176"/>
      <c r="CP56" s="186">
        <v>-0.19205630756938041</v>
      </c>
      <c r="CQ56" s="187"/>
      <c r="CR56" s="186">
        <v>-0.18046647454765219</v>
      </c>
      <c r="CS56" s="187"/>
      <c r="CT56" s="186">
        <v>-0.2151811769910752</v>
      </c>
      <c r="CU56" s="187"/>
      <c r="CV56" s="186">
        <v>-5.4698310732930522E-2</v>
      </c>
      <c r="CW56" s="187"/>
      <c r="CX56" s="186">
        <v>-1.7553264303744709E-2</v>
      </c>
      <c r="CY56" s="187"/>
      <c r="CZ56" s="186">
        <v>8.4832187523782965E-2</v>
      </c>
      <c r="DA56" s="266"/>
      <c r="DB56" s="187">
        <v>5.6858843594288278E-2</v>
      </c>
      <c r="DC56" s="477"/>
      <c r="DD56" s="117">
        <v>-0.10260538403437935</v>
      </c>
      <c r="DE56" s="187"/>
      <c r="DF56" s="172">
        <f>DF55/CF55-1</f>
        <v>-9.4459933929115003E-2</v>
      </c>
      <c r="DG56" s="56"/>
      <c r="DH56" s="67">
        <f>DH55/CH55-1</f>
        <v>-0.12505839984781431</v>
      </c>
      <c r="DI56" s="56"/>
      <c r="DJ56" s="67">
        <f>DJ55/CJ55-1</f>
        <v>-0.33403520529754949</v>
      </c>
      <c r="DK56" s="56"/>
      <c r="DL56" s="67">
        <f>DL55/CL55-1</f>
        <v>-0.49904895021478035</v>
      </c>
      <c r="DM56" s="56"/>
      <c r="DN56" s="67">
        <f>DN55/CN55-1</f>
        <v>-0.54462812237381941</v>
      </c>
      <c r="DO56" s="56"/>
      <c r="DP56" s="67">
        <f t="shared" ref="DP56" si="8">DP55/CP55-1</f>
        <v>-0.11169716411490638</v>
      </c>
      <c r="DQ56" s="56"/>
      <c r="DR56" s="67">
        <f t="shared" ref="DR56" si="9">DR55/CR55-1</f>
        <v>-0.26446691415917678</v>
      </c>
      <c r="DS56" s="56"/>
      <c r="DT56" s="67">
        <f t="shared" ref="DT56" si="10">DT55/CT55-1</f>
        <v>9.001140980158695E-3</v>
      </c>
      <c r="DU56" s="57"/>
      <c r="DV56" s="88">
        <f>DV55/(CF55+CH55+CJ55+CL55+CN55+CP55+CR55+CT55)-1</f>
        <v>-0.25337097744436965</v>
      </c>
      <c r="DW56" s="89"/>
    </row>
    <row r="57" spans="2:128" ht="15" customHeight="1" thickTop="1" x14ac:dyDescent="0.2">
      <c r="B57" s="425" t="s">
        <v>24</v>
      </c>
      <c r="C57" s="426"/>
      <c r="D57" s="426"/>
      <c r="E57" s="427"/>
      <c r="F57" s="408">
        <v>571.79100000000005</v>
      </c>
      <c r="G57" s="409"/>
      <c r="H57" s="408">
        <v>672.39200000000005</v>
      </c>
      <c r="I57" s="409"/>
      <c r="J57" s="408">
        <v>796.6</v>
      </c>
      <c r="K57" s="408"/>
      <c r="L57" s="454">
        <v>778.85799999999995</v>
      </c>
      <c r="M57" s="408"/>
      <c r="N57" s="454">
        <v>749.39</v>
      </c>
      <c r="O57" s="409"/>
      <c r="P57" s="454">
        <v>822.78200000000004</v>
      </c>
      <c r="Q57" s="409"/>
      <c r="R57" s="454">
        <v>804.79100000000005</v>
      </c>
      <c r="S57" s="409"/>
      <c r="T57" s="454">
        <v>948.95399999999995</v>
      </c>
      <c r="U57" s="409"/>
      <c r="V57" s="461">
        <v>854.61400000000003</v>
      </c>
      <c r="W57" s="457"/>
      <c r="X57" s="454">
        <v>961.17700000000002</v>
      </c>
      <c r="Y57" s="408"/>
      <c r="Z57" s="474">
        <v>674.31100000000004</v>
      </c>
      <c r="AA57" s="442"/>
      <c r="AB57" s="82">
        <v>602.37300000000005</v>
      </c>
      <c r="AC57" s="55"/>
      <c r="AD57" s="484">
        <v>9238.0329999999976</v>
      </c>
      <c r="AE57" s="485"/>
      <c r="AF57" s="143">
        <v>700.63199999999995</v>
      </c>
      <c r="AG57" s="54"/>
      <c r="AH57" s="82">
        <v>828.43299999999999</v>
      </c>
      <c r="AI57" s="54"/>
      <c r="AJ57" s="82">
        <v>723.279</v>
      </c>
      <c r="AK57" s="54"/>
      <c r="AL57" s="82">
        <v>686.61199999999997</v>
      </c>
      <c r="AM57" s="54"/>
      <c r="AN57" s="82">
        <v>995.76300000000003</v>
      </c>
      <c r="AO57" s="83"/>
      <c r="AP57" s="54">
        <v>756.16099999999994</v>
      </c>
      <c r="AQ57" s="54"/>
      <c r="AR57" s="312">
        <v>815.86599999999999</v>
      </c>
      <c r="AS57" s="313"/>
      <c r="AT57" s="312">
        <v>732.74</v>
      </c>
      <c r="AU57" s="313"/>
      <c r="AV57" s="312">
        <v>668.28700000000003</v>
      </c>
      <c r="AW57" s="313"/>
      <c r="AX57" s="312">
        <v>787.44399999999996</v>
      </c>
      <c r="AY57" s="313"/>
      <c r="AZ57" s="312">
        <v>704.42499999999995</v>
      </c>
      <c r="BA57" s="313"/>
      <c r="BB57" s="528">
        <v>814.94600000000003</v>
      </c>
      <c r="BC57" s="529"/>
      <c r="BD57" s="532">
        <f>SUM(AF57:BC57)</f>
        <v>9214.5879999999997</v>
      </c>
      <c r="BE57" s="533"/>
      <c r="BF57" s="143">
        <v>799.46900000000005</v>
      </c>
      <c r="BG57" s="83"/>
      <c r="BH57" s="82">
        <v>773.46900000000005</v>
      </c>
      <c r="BI57" s="54"/>
      <c r="BJ57" s="82">
        <v>894.32899999999995</v>
      </c>
      <c r="BK57" s="54"/>
      <c r="BL57" s="82">
        <v>865.53200000000004</v>
      </c>
      <c r="BM57" s="54"/>
      <c r="BN57" s="82">
        <v>762.23299999999995</v>
      </c>
      <c r="BO57" s="54"/>
      <c r="BP57" s="82">
        <v>862</v>
      </c>
      <c r="BQ57" s="54"/>
      <c r="BR57" s="82">
        <v>991</v>
      </c>
      <c r="BS57" s="54"/>
      <c r="BT57" s="82">
        <v>927.79499999999996</v>
      </c>
      <c r="BU57" s="54"/>
      <c r="BV57" s="82">
        <v>772.03099999999995</v>
      </c>
      <c r="BW57" s="54"/>
      <c r="BX57" s="82">
        <v>905.904</v>
      </c>
      <c r="BY57" s="54"/>
      <c r="BZ57" s="82">
        <v>578.86699999999996</v>
      </c>
      <c r="CA57" s="83"/>
      <c r="CB57" s="54">
        <v>640.13800000000003</v>
      </c>
      <c r="CC57" s="55"/>
      <c r="CD57" s="146">
        <v>9772.9240000000009</v>
      </c>
      <c r="CE57" s="147"/>
      <c r="CF57" s="143">
        <v>715.69399999999996</v>
      </c>
      <c r="CG57" s="54"/>
      <c r="CH57" s="82">
        <v>666.44299999999998</v>
      </c>
      <c r="CI57" s="54"/>
      <c r="CJ57" s="82">
        <v>769.24199999999996</v>
      </c>
      <c r="CK57" s="54"/>
      <c r="CL57" s="82">
        <v>779.89200000000005</v>
      </c>
      <c r="CM57" s="54"/>
      <c r="CN57" s="82">
        <v>752.05600000000004</v>
      </c>
      <c r="CO57" s="54"/>
      <c r="CP57" s="82">
        <v>710.65800000000002</v>
      </c>
      <c r="CQ57" s="54"/>
      <c r="CR57" s="82">
        <v>830.95600000000002</v>
      </c>
      <c r="CS57" s="54"/>
      <c r="CT57" s="82">
        <v>714.66899999999998</v>
      </c>
      <c r="CU57" s="54"/>
      <c r="CV57" s="82">
        <v>701.11699999999996</v>
      </c>
      <c r="CW57" s="54"/>
      <c r="CX57" s="82">
        <v>795.36300000000006</v>
      </c>
      <c r="CY57" s="54"/>
      <c r="CZ57" s="82">
        <v>611.21500000000003</v>
      </c>
      <c r="DA57" s="83"/>
      <c r="DB57" s="54">
        <v>608.01400000000001</v>
      </c>
      <c r="DC57" s="55"/>
      <c r="DD57" s="146">
        <v>8655.3189999999995</v>
      </c>
      <c r="DE57" s="54"/>
      <c r="DF57" s="143">
        <v>637.96900000000005</v>
      </c>
      <c r="DG57" s="54"/>
      <c r="DH57" s="82">
        <v>524.553</v>
      </c>
      <c r="DI57" s="54"/>
      <c r="DJ57" s="82">
        <v>409.86799999999999</v>
      </c>
      <c r="DK57" s="54"/>
      <c r="DL57" s="82">
        <v>466.947</v>
      </c>
      <c r="DM57" s="54"/>
      <c r="DN57" s="82">
        <v>392.75099999999998</v>
      </c>
      <c r="DO57" s="54"/>
      <c r="DP57" s="82">
        <v>683.18499999999995</v>
      </c>
      <c r="DQ57" s="54"/>
      <c r="DR57" s="82">
        <v>539.67999999999995</v>
      </c>
      <c r="DS57" s="54"/>
      <c r="DT57" s="82">
        <v>745.22699999999998</v>
      </c>
      <c r="DU57" s="55"/>
      <c r="DV57" s="146">
        <f>DF57+DH57+DJ57+DL57+DN57+DP57+DR57+DT57</f>
        <v>4400.1799999999994</v>
      </c>
      <c r="DW57" s="147"/>
    </row>
    <row r="58" spans="2:128" ht="15" customHeight="1" thickBot="1" x14ac:dyDescent="0.25">
      <c r="B58" s="448" t="s">
        <v>21</v>
      </c>
      <c r="C58" s="449"/>
      <c r="D58" s="449"/>
      <c r="E58" s="450"/>
      <c r="F58" s="56">
        <v>-0.47599999999999998</v>
      </c>
      <c r="G58" s="84"/>
      <c r="H58" s="56">
        <v>-8.0000000000000002E-3</v>
      </c>
      <c r="I58" s="84"/>
      <c r="J58" s="56">
        <v>-0.18</v>
      </c>
      <c r="K58" s="56"/>
      <c r="L58" s="67">
        <v>-0.112</v>
      </c>
      <c r="M58" s="56"/>
      <c r="N58" s="67">
        <v>3.9E-2</v>
      </c>
      <c r="O58" s="84"/>
      <c r="P58" s="67">
        <v>-3.6999999999999998E-2</v>
      </c>
      <c r="Q58" s="84"/>
      <c r="R58" s="67">
        <v>-0.191</v>
      </c>
      <c r="S58" s="84"/>
      <c r="T58" s="67">
        <v>0.12080210328886909</v>
      </c>
      <c r="U58" s="84"/>
      <c r="V58" s="67">
        <v>-0.224</v>
      </c>
      <c r="W58" s="84"/>
      <c r="X58" s="67">
        <v>7.6999999999999999E-2</v>
      </c>
      <c r="Y58" s="56"/>
      <c r="Z58" s="67">
        <v>-7.0999999999999994E-2</v>
      </c>
      <c r="AA58" s="56"/>
      <c r="AB58" s="67">
        <v>-2.7E-2</v>
      </c>
      <c r="AC58" s="57"/>
      <c r="AD58" s="493">
        <v>-0.109</v>
      </c>
      <c r="AE58" s="494"/>
      <c r="AF58" s="172">
        <v>0.22500000000000001</v>
      </c>
      <c r="AG58" s="56"/>
      <c r="AH58" s="67">
        <v>0.23200000000000001</v>
      </c>
      <c r="AI58" s="56"/>
      <c r="AJ58" s="67">
        <v>-9.1999999999999998E-2</v>
      </c>
      <c r="AK58" s="56"/>
      <c r="AL58" s="67">
        <v>-0.11799999999999999</v>
      </c>
      <c r="AM58" s="56"/>
      <c r="AN58" s="67">
        <v>0.32900000000000001</v>
      </c>
      <c r="AO58" s="84"/>
      <c r="AP58" s="56">
        <v>-8.1000000000000003E-2</v>
      </c>
      <c r="AQ58" s="56"/>
      <c r="AR58" s="67">
        <v>1.4E-2</v>
      </c>
      <c r="AS58" s="56"/>
      <c r="AT58" s="67">
        <v>-0.22800000000000001</v>
      </c>
      <c r="AU58" s="56"/>
      <c r="AV58" s="67">
        <v>-0.218</v>
      </c>
      <c r="AW58" s="56"/>
      <c r="AX58" s="67">
        <v>-0.18099999999999999</v>
      </c>
      <c r="AY58" s="56"/>
      <c r="AZ58" s="67">
        <v>0.78900000000000003</v>
      </c>
      <c r="BA58" s="56"/>
      <c r="BB58" s="538">
        <v>0.35299999999999998</v>
      </c>
      <c r="BC58" s="539"/>
      <c r="BD58" s="517">
        <v>-3.0000000000000001E-3</v>
      </c>
      <c r="BE58" s="518"/>
      <c r="BF58" s="263">
        <v>0.14099999999999999</v>
      </c>
      <c r="BG58" s="264"/>
      <c r="BH58" s="67">
        <v>-6.6000000000000003E-2</v>
      </c>
      <c r="BI58" s="56"/>
      <c r="BJ58" s="67">
        <v>0.23599999999999999</v>
      </c>
      <c r="BK58" s="56"/>
      <c r="BL58" s="67">
        <v>0.26100000000000001</v>
      </c>
      <c r="BM58" s="56"/>
      <c r="BN58" s="182">
        <v>-0.2345236768186808</v>
      </c>
      <c r="BO58" s="176"/>
      <c r="BP58" s="182">
        <v>0.14000000000000001</v>
      </c>
      <c r="BQ58" s="176"/>
      <c r="BR58" s="182">
        <v>0.215</v>
      </c>
      <c r="BS58" s="176"/>
      <c r="BT58" s="182">
        <v>0.26619947048066162</v>
      </c>
      <c r="BU58" s="176"/>
      <c r="BV58" s="182">
        <v>0.15523869235822318</v>
      </c>
      <c r="BW58" s="176"/>
      <c r="BX58" s="182">
        <v>0.15043609450322815</v>
      </c>
      <c r="BY58" s="176"/>
      <c r="BZ58" s="182">
        <v>-0.17824182844163683</v>
      </c>
      <c r="CA58" s="548"/>
      <c r="CB58" s="176">
        <v>-0.21450255599757528</v>
      </c>
      <c r="CC58" s="199"/>
      <c r="CD58" s="117">
        <v>6.0592616837562563E-2</v>
      </c>
      <c r="CE58" s="118"/>
      <c r="CF58" s="208">
        <v>-0.10478830323627319</v>
      </c>
      <c r="CG58" s="176"/>
      <c r="CH58" s="182">
        <v>-0.13837141501469363</v>
      </c>
      <c r="CI58" s="176"/>
      <c r="CJ58" s="182">
        <v>-0.13986687225841943</v>
      </c>
      <c r="CK58" s="176"/>
      <c r="CL58" s="182">
        <v>-9.8944926357431018E-2</v>
      </c>
      <c r="CM58" s="176"/>
      <c r="CN58" s="182">
        <v>-1.3351560480850178E-2</v>
      </c>
      <c r="CO58" s="176"/>
      <c r="CP58" s="186">
        <v>-0.17571707109990919</v>
      </c>
      <c r="CQ58" s="187"/>
      <c r="CR58" s="186">
        <v>-0.16150086175232392</v>
      </c>
      <c r="CS58" s="187"/>
      <c r="CT58" s="186">
        <v>-0.22971238258451487</v>
      </c>
      <c r="CU58" s="187"/>
      <c r="CV58" s="186">
        <v>-9.1853824522590388E-2</v>
      </c>
      <c r="CW58" s="187"/>
      <c r="CX58" s="186">
        <v>-0.12202286334975887</v>
      </c>
      <c r="CY58" s="187"/>
      <c r="CZ58" s="186">
        <v>5.5881575560534857E-2</v>
      </c>
      <c r="DA58" s="266"/>
      <c r="DB58" s="187">
        <v>-5.0182929305868429E-2</v>
      </c>
      <c r="DC58" s="477"/>
      <c r="DD58" s="117">
        <v>-0.1143572793567208</v>
      </c>
      <c r="DE58" s="187"/>
      <c r="DF58" s="172">
        <f>DF57/CF57-1</f>
        <v>-0.10860088250006272</v>
      </c>
      <c r="DG58" s="56"/>
      <c r="DH58" s="67">
        <f>DH57/CH57-1</f>
        <v>-0.21290643010730104</v>
      </c>
      <c r="DI58" s="56"/>
      <c r="DJ58" s="67">
        <f>DJ57/CJ57-1</f>
        <v>-0.46717937918106389</v>
      </c>
      <c r="DK58" s="56"/>
      <c r="DL58" s="67">
        <f>DL57/CL57-1</f>
        <v>-0.4012670985213338</v>
      </c>
      <c r="DM58" s="56"/>
      <c r="DN58" s="67">
        <f>DN57/CN57-1</f>
        <v>-0.47776362398544792</v>
      </c>
      <c r="DO58" s="56"/>
      <c r="DP58" s="67">
        <f>DP57/CP57-1</f>
        <v>-3.8658538987811353E-2</v>
      </c>
      <c r="DQ58" s="56"/>
      <c r="DR58" s="67">
        <f>DR57/CR57-1</f>
        <v>-0.35053119539422073</v>
      </c>
      <c r="DS58" s="56"/>
      <c r="DT58" s="67">
        <f>DT57/CT57-1</f>
        <v>4.2758255919873367E-2</v>
      </c>
      <c r="DU58" s="57"/>
      <c r="DV58" s="88">
        <f>DV57/(CF57+CH57+CJ57+CL57+CN57+CP57+CR57+CT57)-1</f>
        <v>-0.25918031655277041</v>
      </c>
      <c r="DW58" s="89"/>
    </row>
    <row r="59" spans="2:128" ht="15" customHeight="1" thickTop="1" x14ac:dyDescent="0.2">
      <c r="B59" s="425" t="s">
        <v>25</v>
      </c>
      <c r="C59" s="426"/>
      <c r="D59" s="426"/>
      <c r="E59" s="427"/>
      <c r="F59" s="442">
        <v>620.29</v>
      </c>
      <c r="G59" s="443"/>
      <c r="H59" s="442">
        <v>667.29899999999998</v>
      </c>
      <c r="I59" s="443"/>
      <c r="J59" s="442">
        <v>873.51599999999996</v>
      </c>
      <c r="K59" s="442"/>
      <c r="L59" s="474">
        <v>745.73699999999997</v>
      </c>
      <c r="M59" s="442"/>
      <c r="N59" s="474">
        <v>1114.097</v>
      </c>
      <c r="O59" s="443"/>
      <c r="P59" s="474">
        <v>932.35299999999995</v>
      </c>
      <c r="Q59" s="443"/>
      <c r="R59" s="474">
        <v>851.52200000000005</v>
      </c>
      <c r="S59" s="443"/>
      <c r="T59" s="474">
        <v>904.76900000000001</v>
      </c>
      <c r="U59" s="443"/>
      <c r="V59" s="474">
        <v>1053.8779999999999</v>
      </c>
      <c r="W59" s="443"/>
      <c r="X59" s="474">
        <v>1010.474</v>
      </c>
      <c r="Y59" s="442"/>
      <c r="Z59" s="474">
        <v>908.51499999999999</v>
      </c>
      <c r="AA59" s="442"/>
      <c r="AB59" s="82">
        <v>735.08699999999999</v>
      </c>
      <c r="AC59" s="55"/>
      <c r="AD59" s="484">
        <v>10417.536999999998</v>
      </c>
      <c r="AE59" s="485"/>
      <c r="AF59" s="143">
        <v>677.78499999999997</v>
      </c>
      <c r="AG59" s="54"/>
      <c r="AH59" s="82">
        <v>913.86099999999999</v>
      </c>
      <c r="AI59" s="54"/>
      <c r="AJ59" s="82">
        <v>926.34299999999996</v>
      </c>
      <c r="AK59" s="54"/>
      <c r="AL59" s="82">
        <v>845.03300000000002</v>
      </c>
      <c r="AM59" s="54"/>
      <c r="AN59" s="82">
        <v>1074.5540000000001</v>
      </c>
      <c r="AO59" s="83"/>
      <c r="AP59" s="54">
        <v>840.28</v>
      </c>
      <c r="AQ59" s="54"/>
      <c r="AR59" s="82">
        <v>858.57100000000003</v>
      </c>
      <c r="AS59" s="54"/>
      <c r="AT59" s="82">
        <v>791.59699999999998</v>
      </c>
      <c r="AU59" s="54"/>
      <c r="AV59" s="82">
        <v>746.04499999999996</v>
      </c>
      <c r="AW59" s="54"/>
      <c r="AX59" s="82">
        <v>972.59699999999998</v>
      </c>
      <c r="AY59" s="54"/>
      <c r="AZ59" s="82">
        <v>885.50400000000002</v>
      </c>
      <c r="BA59" s="54"/>
      <c r="BB59" s="528">
        <v>900.58199999999999</v>
      </c>
      <c r="BC59" s="529"/>
      <c r="BD59" s="532">
        <f>SUM(AF59:BC59)</f>
        <v>10432.752</v>
      </c>
      <c r="BE59" s="533"/>
      <c r="BF59" s="143">
        <v>883.23699999999997</v>
      </c>
      <c r="BG59" s="83"/>
      <c r="BH59" s="82">
        <v>871.07299999999998</v>
      </c>
      <c r="BI59" s="54"/>
      <c r="BJ59" s="82">
        <v>1020.8440000000001</v>
      </c>
      <c r="BK59" s="54"/>
      <c r="BL59" s="82">
        <v>1032.2639999999999</v>
      </c>
      <c r="BM59" s="54"/>
      <c r="BN59" s="82">
        <v>825.05100000000004</v>
      </c>
      <c r="BO59" s="54"/>
      <c r="BP59" s="82">
        <v>1023</v>
      </c>
      <c r="BQ59" s="54"/>
      <c r="BR59" s="82">
        <v>957</v>
      </c>
      <c r="BS59" s="54"/>
      <c r="BT59" s="82">
        <v>952.79700000000003</v>
      </c>
      <c r="BU59" s="54"/>
      <c r="BV59" s="82">
        <v>846.00800000000004</v>
      </c>
      <c r="BW59" s="54"/>
      <c r="BX59" s="82">
        <v>920.36599999999999</v>
      </c>
      <c r="BY59" s="54"/>
      <c r="BZ59" s="82">
        <v>800.798</v>
      </c>
      <c r="CA59" s="83"/>
      <c r="CB59" s="54">
        <v>675.59400000000005</v>
      </c>
      <c r="CC59" s="55"/>
      <c r="CD59" s="146">
        <v>10808.111000000001</v>
      </c>
      <c r="CE59" s="147"/>
      <c r="CF59" s="143">
        <v>758.78300000000002</v>
      </c>
      <c r="CG59" s="54"/>
      <c r="CH59" s="82">
        <v>705.56399999999996</v>
      </c>
      <c r="CI59" s="54"/>
      <c r="CJ59" s="82">
        <v>830.29</v>
      </c>
      <c r="CK59" s="54"/>
      <c r="CL59" s="82">
        <v>762.61400000000003</v>
      </c>
      <c r="CM59" s="54"/>
      <c r="CN59" s="82">
        <v>922.19100000000003</v>
      </c>
      <c r="CO59" s="54"/>
      <c r="CP59" s="82">
        <v>812.14700000000005</v>
      </c>
      <c r="CQ59" s="54"/>
      <c r="CR59" s="82">
        <v>765.86</v>
      </c>
      <c r="CS59" s="54"/>
      <c r="CT59" s="82">
        <v>761.255</v>
      </c>
      <c r="CU59" s="54"/>
      <c r="CV59" s="82">
        <v>828.41800000000001</v>
      </c>
      <c r="CW59" s="54"/>
      <c r="CX59" s="82">
        <v>998.85</v>
      </c>
      <c r="CY59" s="54"/>
      <c r="CZ59" s="82">
        <v>885.49</v>
      </c>
      <c r="DA59" s="83"/>
      <c r="DB59" s="54">
        <v>782.529</v>
      </c>
      <c r="DC59" s="55"/>
      <c r="DD59" s="146">
        <v>9813.991</v>
      </c>
      <c r="DE59" s="54"/>
      <c r="DF59" s="143">
        <v>697.22900000000004</v>
      </c>
      <c r="DG59" s="54"/>
      <c r="DH59" s="82">
        <v>675.87300000000005</v>
      </c>
      <c r="DI59" s="54"/>
      <c r="DJ59" s="82">
        <v>655.36400000000003</v>
      </c>
      <c r="DK59" s="54"/>
      <c r="DL59" s="82">
        <v>305.77300000000002</v>
      </c>
      <c r="DM59" s="54"/>
      <c r="DN59" s="82">
        <v>369.654</v>
      </c>
      <c r="DO59" s="54"/>
      <c r="DP59" s="82">
        <v>669.52700000000004</v>
      </c>
      <c r="DQ59" s="54"/>
      <c r="DR59" s="82">
        <v>634.83100000000002</v>
      </c>
      <c r="DS59" s="54"/>
      <c r="DT59" s="82">
        <v>743.98199999999997</v>
      </c>
      <c r="DU59" s="55"/>
      <c r="DV59" s="146">
        <f>DF59+DH59+DJ59+DL59+DN59+DP59+DR59+DT59</f>
        <v>4752.2330000000002</v>
      </c>
      <c r="DW59" s="147"/>
    </row>
    <row r="60" spans="2:128" ht="15" customHeight="1" thickBot="1" x14ac:dyDescent="0.25">
      <c r="B60" s="419" t="s">
        <v>22</v>
      </c>
      <c r="C60" s="420"/>
      <c r="D60" s="420"/>
      <c r="E60" s="421"/>
      <c r="F60" s="189">
        <v>-0.39900000000000002</v>
      </c>
      <c r="G60" s="274"/>
      <c r="H60" s="189">
        <v>-0.14099999999999999</v>
      </c>
      <c r="I60" s="274"/>
      <c r="J60" s="189">
        <v>-0.158</v>
      </c>
      <c r="K60" s="189"/>
      <c r="L60" s="188">
        <v>-0.22800000000000001</v>
      </c>
      <c r="M60" s="189"/>
      <c r="N60" s="188">
        <v>0.29199999999999998</v>
      </c>
      <c r="O60" s="274"/>
      <c r="P60" s="188">
        <v>0.03</v>
      </c>
      <c r="Q60" s="274"/>
      <c r="R60" s="188">
        <v>-0.13100000000000001</v>
      </c>
      <c r="S60" s="274"/>
      <c r="T60" s="188">
        <v>0.14654857791677856</v>
      </c>
      <c r="U60" s="274"/>
      <c r="V60" s="188">
        <v>-1.7999999999999999E-2</v>
      </c>
      <c r="W60" s="274"/>
      <c r="X60" s="188">
        <v>-0.123</v>
      </c>
      <c r="Y60" s="189"/>
      <c r="Z60" s="63">
        <v>-3.5999999999999997E-2</v>
      </c>
      <c r="AA60" s="58"/>
      <c r="AB60" s="63">
        <v>-0.13200000000000001</v>
      </c>
      <c r="AC60" s="59"/>
      <c r="AD60" s="480">
        <v>-8.3000000000000004E-2</v>
      </c>
      <c r="AE60" s="481"/>
      <c r="AF60" s="257">
        <v>9.2999999999999999E-2</v>
      </c>
      <c r="AG60" s="189"/>
      <c r="AH60" s="188">
        <v>0.36899999999999999</v>
      </c>
      <c r="AI60" s="189"/>
      <c r="AJ60" s="188">
        <v>0.06</v>
      </c>
      <c r="AK60" s="189"/>
      <c r="AL60" s="188">
        <v>0.13300000000000001</v>
      </c>
      <c r="AM60" s="189"/>
      <c r="AN60" s="188">
        <v>-3.5000000000000003E-2</v>
      </c>
      <c r="AO60" s="274"/>
      <c r="AP60" s="189">
        <v>-9.9000000000000005E-2</v>
      </c>
      <c r="AQ60" s="189"/>
      <c r="AR60" s="188">
        <v>8.0000000000000002E-3</v>
      </c>
      <c r="AS60" s="189"/>
      <c r="AT60" s="188">
        <v>-0.125</v>
      </c>
      <c r="AU60" s="189"/>
      <c r="AV60" s="188">
        <v>-0.29199999999999998</v>
      </c>
      <c r="AW60" s="189"/>
      <c r="AX60" s="188">
        <v>-2.5000000000000001E-2</v>
      </c>
      <c r="AY60" s="189"/>
      <c r="AZ60" s="188">
        <v>1.0620000000000001</v>
      </c>
      <c r="BA60" s="189"/>
      <c r="BB60" s="530">
        <v>0.22500000000000001</v>
      </c>
      <c r="BC60" s="531"/>
      <c r="BD60" s="540">
        <v>1E-3</v>
      </c>
      <c r="BE60" s="541"/>
      <c r="BF60" s="257">
        <v>0.30299999999999999</v>
      </c>
      <c r="BG60" s="274"/>
      <c r="BH60" s="188">
        <v>-4.7E-2</v>
      </c>
      <c r="BI60" s="189"/>
      <c r="BJ60" s="188">
        <v>0.10199999999999999</v>
      </c>
      <c r="BK60" s="189"/>
      <c r="BL60" s="188">
        <v>0.222</v>
      </c>
      <c r="BM60" s="189"/>
      <c r="BN60" s="183">
        <v>-0.2321921466952801</v>
      </c>
      <c r="BO60" s="177"/>
      <c r="BP60" s="183">
        <v>0.217</v>
      </c>
      <c r="BQ60" s="177"/>
      <c r="BR60" s="183">
        <v>0.115</v>
      </c>
      <c r="BS60" s="177"/>
      <c r="BT60" s="183">
        <v>0.2036389728611907</v>
      </c>
      <c r="BU60" s="177"/>
      <c r="BV60" s="183">
        <v>0.13399057697591976</v>
      </c>
      <c r="BW60" s="177"/>
      <c r="BX60" s="183">
        <v>-5.3702612695700314E-2</v>
      </c>
      <c r="BY60" s="177"/>
      <c r="BZ60" s="183">
        <v>-9.565851763515465E-2</v>
      </c>
      <c r="CA60" s="547"/>
      <c r="CB60" s="177">
        <v>-0.24982511309353284</v>
      </c>
      <c r="CC60" s="200"/>
      <c r="CD60" s="140">
        <v>3.597890566170836E-2</v>
      </c>
      <c r="CE60" s="141"/>
      <c r="CF60" s="549">
        <v>-0.14090668755951119</v>
      </c>
      <c r="CG60" s="177"/>
      <c r="CH60" s="183">
        <v>-0.19000588928826867</v>
      </c>
      <c r="CI60" s="177"/>
      <c r="CJ60" s="183">
        <v>-0.18666319241725482</v>
      </c>
      <c r="CK60" s="177"/>
      <c r="CL60" s="183">
        <v>-0.26122193547387096</v>
      </c>
      <c r="CM60" s="177"/>
      <c r="CN60" s="183">
        <v>0.11773817618547211</v>
      </c>
      <c r="CO60" s="177"/>
      <c r="CP60" s="178">
        <v>-0.20583138901546782</v>
      </c>
      <c r="CQ60" s="179"/>
      <c r="CR60" s="178">
        <v>-0.20009692503245635</v>
      </c>
      <c r="CS60" s="179"/>
      <c r="CT60" s="178">
        <v>-0.20103127948555677</v>
      </c>
      <c r="CU60" s="179"/>
      <c r="CV60" s="178">
        <v>-2.0791765562500619E-2</v>
      </c>
      <c r="CW60" s="179"/>
      <c r="CX60" s="178">
        <v>8.5274771123661663E-2</v>
      </c>
      <c r="CY60" s="179"/>
      <c r="CZ60" s="178">
        <v>0.10575950489386843</v>
      </c>
      <c r="DA60" s="561"/>
      <c r="DB60" s="179">
        <v>0.15828293324097009</v>
      </c>
      <c r="DC60" s="564"/>
      <c r="DD60" s="140">
        <v>-9.1979070163139554E-2</v>
      </c>
      <c r="DE60" s="179"/>
      <c r="DF60" s="139">
        <f>DF59/CF59-1</f>
        <v>-8.1122007214183722E-2</v>
      </c>
      <c r="DG60" s="58"/>
      <c r="DH60" s="63">
        <f>DH59/CH59-1</f>
        <v>-4.2081228634113899E-2</v>
      </c>
      <c r="DI60" s="58"/>
      <c r="DJ60" s="63">
        <f>DJ59/CJ59-1</f>
        <v>-0.21068060557154722</v>
      </c>
      <c r="DK60" s="58"/>
      <c r="DL60" s="63">
        <f>DL59/CL59-1</f>
        <v>-0.59904617539148242</v>
      </c>
      <c r="DM60" s="58"/>
      <c r="DN60" s="63">
        <f>DN59/CN59-1</f>
        <v>-0.59915679072990302</v>
      </c>
      <c r="DO60" s="58"/>
      <c r="DP60" s="63">
        <f t="shared" ref="DP60" si="11">DP59/CP59-1</f>
        <v>-0.17560860287608027</v>
      </c>
      <c r="DQ60" s="58"/>
      <c r="DR60" s="63">
        <f t="shared" ref="DR60" si="12">DR59/CR59-1</f>
        <v>-0.17108740500874831</v>
      </c>
      <c r="DS60" s="58"/>
      <c r="DT60" s="63">
        <f t="shared" ref="DT60" si="13">DT59/CT59-1</f>
        <v>-2.2690162954594695E-2</v>
      </c>
      <c r="DU60" s="59"/>
      <c r="DV60" s="88">
        <f>DV59/(CF59+CH59+CJ59+CL59+CN59+CP59+CR59+CT59)-1</f>
        <v>-0.24791017271896254</v>
      </c>
      <c r="DW60" s="89"/>
      <c r="DX60" s="12" t="s">
        <v>103</v>
      </c>
    </row>
    <row r="61" spans="2:128" ht="15" customHeight="1" x14ac:dyDescent="0.2">
      <c r="B61" s="316" t="s">
        <v>4</v>
      </c>
      <c r="C61" s="316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128" ht="15" customHeight="1" x14ac:dyDescent="0.2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128" ht="15" customHeight="1" x14ac:dyDescent="0.2">
      <c r="C63" s="1"/>
    </row>
    <row r="64" spans="2:128" ht="15" customHeight="1" x14ac:dyDescent="0.2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129" ht="15" customHeight="1" thickBot="1" x14ac:dyDescent="0.25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U65" s="18"/>
      <c r="DY65" s="18" t="s">
        <v>2</v>
      </c>
    </row>
    <row r="66" spans="2:129" ht="15" customHeight="1" thickBot="1" x14ac:dyDescent="0.25">
      <c r="B66" s="323"/>
      <c r="C66" s="324"/>
      <c r="D66" s="324"/>
      <c r="E66" s="325"/>
      <c r="F66" s="52">
        <v>42379</v>
      </c>
      <c r="G66" s="86"/>
      <c r="H66" s="60">
        <v>42411</v>
      </c>
      <c r="I66" s="86"/>
      <c r="J66" s="60">
        <v>42460</v>
      </c>
      <c r="K66" s="86"/>
      <c r="L66" s="60">
        <v>42461</v>
      </c>
      <c r="M66" s="86"/>
      <c r="N66" s="60">
        <v>42492</v>
      </c>
      <c r="O66" s="86"/>
      <c r="P66" s="60">
        <v>42523</v>
      </c>
      <c r="Q66" s="86"/>
      <c r="R66" s="60">
        <v>42554</v>
      </c>
      <c r="S66" s="86"/>
      <c r="T66" s="60">
        <v>42586</v>
      </c>
      <c r="U66" s="86"/>
      <c r="V66" s="60">
        <v>42617</v>
      </c>
      <c r="W66" s="86"/>
      <c r="X66" s="60">
        <v>42648</v>
      </c>
      <c r="Y66" s="86"/>
      <c r="Z66" s="60">
        <v>42680</v>
      </c>
      <c r="AA66" s="52"/>
      <c r="AB66" s="124">
        <v>42711</v>
      </c>
      <c r="AC66" s="60"/>
      <c r="AD66" s="134" t="s">
        <v>76</v>
      </c>
      <c r="AE66" s="135"/>
      <c r="AF66" s="142">
        <v>42736</v>
      </c>
      <c r="AG66" s="52"/>
      <c r="AH66" s="60">
        <v>42768</v>
      </c>
      <c r="AI66" s="52"/>
      <c r="AJ66" s="60">
        <v>42797</v>
      </c>
      <c r="AK66" s="86"/>
      <c r="AL66" s="52">
        <v>42829</v>
      </c>
      <c r="AM66" s="52"/>
      <c r="AN66" s="60">
        <v>42860</v>
      </c>
      <c r="AO66" s="52"/>
      <c r="AP66" s="60">
        <v>42892</v>
      </c>
      <c r="AQ66" s="52"/>
      <c r="AR66" s="60">
        <v>42893</v>
      </c>
      <c r="AS66" s="86"/>
      <c r="AT66" s="295">
        <v>42955</v>
      </c>
      <c r="AU66" s="308"/>
      <c r="AV66" s="295">
        <v>42987</v>
      </c>
      <c r="AW66" s="308"/>
      <c r="AX66" s="295">
        <v>43018</v>
      </c>
      <c r="AY66" s="308"/>
      <c r="AZ66" s="295">
        <v>43050</v>
      </c>
      <c r="BA66" s="295"/>
      <c r="BB66" s="60">
        <v>43081</v>
      </c>
      <c r="BC66" s="53"/>
      <c r="BD66" s="134" t="str">
        <f>BD54</f>
        <v>年初来累計</v>
      </c>
      <c r="BE66" s="135"/>
      <c r="BF66" s="142">
        <v>43111</v>
      </c>
      <c r="BG66" s="52"/>
      <c r="BH66" s="60">
        <v>43143</v>
      </c>
      <c r="BI66" s="52"/>
      <c r="BJ66" s="60">
        <v>43172</v>
      </c>
      <c r="BK66" s="52"/>
      <c r="BL66" s="60">
        <v>43204</v>
      </c>
      <c r="BM66" s="86"/>
      <c r="BN66" s="60">
        <v>43235</v>
      </c>
      <c r="BO66" s="52"/>
      <c r="BP66" s="60">
        <v>43267</v>
      </c>
      <c r="BQ66" s="52"/>
      <c r="BR66" s="60">
        <v>43298</v>
      </c>
      <c r="BS66" s="52"/>
      <c r="BT66" s="60">
        <v>43330</v>
      </c>
      <c r="BU66" s="52"/>
      <c r="BV66" s="60">
        <v>43362</v>
      </c>
      <c r="BW66" s="52"/>
      <c r="BX66" s="60">
        <v>43393</v>
      </c>
      <c r="BY66" s="52"/>
      <c r="BZ66" s="124">
        <v>43413</v>
      </c>
      <c r="CA66" s="60"/>
      <c r="CB66" s="124">
        <v>43444</v>
      </c>
      <c r="CC66" s="201"/>
      <c r="CD66" s="134" t="s">
        <v>81</v>
      </c>
      <c r="CE66" s="135"/>
      <c r="CF66" s="124">
        <v>43486</v>
      </c>
      <c r="CG66" s="60"/>
      <c r="CH66" s="124">
        <v>43518</v>
      </c>
      <c r="CI66" s="60"/>
      <c r="CJ66" s="124">
        <v>43525</v>
      </c>
      <c r="CK66" s="60"/>
      <c r="CL66" s="124">
        <v>43557</v>
      </c>
      <c r="CM66" s="60"/>
      <c r="CN66" s="124">
        <v>43588</v>
      </c>
      <c r="CO66" s="60"/>
      <c r="CP66" s="124">
        <v>43620</v>
      </c>
      <c r="CQ66" s="60"/>
      <c r="CR66" s="124">
        <v>43651</v>
      </c>
      <c r="CS66" s="60"/>
      <c r="CT66" s="124">
        <v>43683</v>
      </c>
      <c r="CU66" s="60"/>
      <c r="CV66" s="124">
        <v>43715</v>
      </c>
      <c r="CW66" s="124"/>
      <c r="CX66" s="86">
        <v>43746</v>
      </c>
      <c r="CY66" s="60"/>
      <c r="CZ66" s="124">
        <v>43778</v>
      </c>
      <c r="DA66" s="60"/>
      <c r="DB66" s="124">
        <v>43809</v>
      </c>
      <c r="DC66" s="201"/>
      <c r="DD66" s="134" t="s">
        <v>81</v>
      </c>
      <c r="DE66" s="364"/>
      <c r="DF66" s="142">
        <v>43840</v>
      </c>
      <c r="DG66" s="86"/>
      <c r="DH66" s="60">
        <v>43871</v>
      </c>
      <c r="DI66" s="53"/>
      <c r="DJ66" s="60">
        <v>43901</v>
      </c>
      <c r="DK66" s="53"/>
      <c r="DL66" s="60">
        <v>43933</v>
      </c>
      <c r="DM66" s="53"/>
      <c r="DN66" s="60">
        <v>43964</v>
      </c>
      <c r="DO66" s="52"/>
      <c r="DP66" s="60">
        <v>43996</v>
      </c>
      <c r="DQ66" s="52"/>
      <c r="DR66" s="60">
        <v>44027</v>
      </c>
      <c r="DS66" s="52"/>
      <c r="DT66" s="60">
        <v>44059</v>
      </c>
      <c r="DU66" s="86"/>
      <c r="DV66" s="52">
        <v>44091</v>
      </c>
      <c r="DW66" s="53"/>
      <c r="DX66" s="134" t="s">
        <v>81</v>
      </c>
      <c r="DY66" s="135"/>
    </row>
    <row r="67" spans="2:129" ht="15" customHeight="1" thickTop="1" x14ac:dyDescent="0.2">
      <c r="B67" s="317" t="s">
        <v>14</v>
      </c>
      <c r="C67" s="318"/>
      <c r="D67" s="318"/>
      <c r="E67" s="319"/>
      <c r="F67" s="343">
        <v>152.31200000000001</v>
      </c>
      <c r="G67" s="344"/>
      <c r="H67" s="342">
        <v>183.96699999999998</v>
      </c>
      <c r="I67" s="344"/>
      <c r="J67" s="342">
        <v>164.786</v>
      </c>
      <c r="K67" s="344"/>
      <c r="L67" s="342">
        <v>153.21100000000001</v>
      </c>
      <c r="M67" s="344"/>
      <c r="N67" s="342">
        <v>110.23099999999999</v>
      </c>
      <c r="O67" s="344"/>
      <c r="P67" s="342">
        <v>131.381</v>
      </c>
      <c r="Q67" s="344"/>
      <c r="R67" s="342">
        <v>103.66499999999999</v>
      </c>
      <c r="S67" s="344"/>
      <c r="T67" s="342">
        <f>T69+T71</f>
        <v>173.45099999999999</v>
      </c>
      <c r="U67" s="344"/>
      <c r="V67" s="342">
        <f>V69+V71</f>
        <v>223.88</v>
      </c>
      <c r="W67" s="344"/>
      <c r="X67" s="342">
        <f>X69+X71</f>
        <v>235.411</v>
      </c>
      <c r="Y67" s="344"/>
      <c r="Z67" s="342">
        <f>Z69+Z71</f>
        <v>131.351</v>
      </c>
      <c r="AA67" s="344"/>
      <c r="AB67" s="342" t="s">
        <v>54</v>
      </c>
      <c r="AC67" s="343"/>
      <c r="AD67" s="227">
        <f>F67+H67+J67+L67+N67+P67+R67+T67+V67+X67+Z67</f>
        <v>1763.6460000000002</v>
      </c>
      <c r="AE67" s="228"/>
      <c r="AF67" s="482">
        <v>95.44</v>
      </c>
      <c r="AG67" s="315"/>
      <c r="AH67" s="314">
        <v>211.56099999999998</v>
      </c>
      <c r="AI67" s="315"/>
      <c r="AJ67" s="314">
        <v>234.923</v>
      </c>
      <c r="AK67" s="315"/>
      <c r="AL67" s="314">
        <v>214.05199999999999</v>
      </c>
      <c r="AM67" s="315"/>
      <c r="AN67" s="314">
        <v>170.09100000000001</v>
      </c>
      <c r="AO67" s="315"/>
      <c r="AP67" s="314">
        <v>191.98000000000002</v>
      </c>
      <c r="AQ67" s="315"/>
      <c r="AR67" s="314">
        <v>192.99799999999999</v>
      </c>
      <c r="AS67" s="315"/>
      <c r="AT67" s="314">
        <v>192.87100000000001</v>
      </c>
      <c r="AU67" s="315"/>
      <c r="AV67" s="314">
        <f>AV69+AV71</f>
        <v>138.91899999999998</v>
      </c>
      <c r="AW67" s="315"/>
      <c r="AX67" s="314">
        <v>167.613</v>
      </c>
      <c r="AY67" s="315"/>
      <c r="AZ67" s="314">
        <v>187.45100000000002</v>
      </c>
      <c r="BA67" s="315"/>
      <c r="BB67" s="534">
        <f>BB69+BB71</f>
        <v>146.143</v>
      </c>
      <c r="BC67" s="535"/>
      <c r="BD67" s="298">
        <f>SUM(AF67:BC67)</f>
        <v>2144.0419999999999</v>
      </c>
      <c r="BE67" s="299"/>
      <c r="BF67" s="275">
        <f>BF69+BF71</f>
        <v>116.637</v>
      </c>
      <c r="BG67" s="231"/>
      <c r="BH67" s="230">
        <v>84.78</v>
      </c>
      <c r="BI67" s="231"/>
      <c r="BJ67" s="230">
        <v>124.04229999999998</v>
      </c>
      <c r="BK67" s="231"/>
      <c r="BL67" s="230">
        <v>123.04300000000001</v>
      </c>
      <c r="BM67" s="265"/>
      <c r="BN67" s="231">
        <v>99.187000000000012</v>
      </c>
      <c r="BO67" s="231"/>
      <c r="BP67" s="230">
        <v>114.67400000000001</v>
      </c>
      <c r="BQ67" s="231"/>
      <c r="BR67" s="230">
        <v>131</v>
      </c>
      <c r="BS67" s="231"/>
      <c r="BT67" s="230">
        <v>123.48099999999999</v>
      </c>
      <c r="BU67" s="231"/>
      <c r="BV67" s="230">
        <v>74.454999999999998</v>
      </c>
      <c r="BW67" s="231"/>
      <c r="BX67" s="230">
        <v>131.11599999999999</v>
      </c>
      <c r="BY67" s="231"/>
      <c r="BZ67" s="190">
        <v>105.58699999999999</v>
      </c>
      <c r="CA67" s="191"/>
      <c r="CB67" s="180">
        <v>83.12299999999999</v>
      </c>
      <c r="CC67" s="202"/>
      <c r="CD67" s="550">
        <v>1311.0023000000001</v>
      </c>
      <c r="CE67" s="551"/>
      <c r="CF67" s="190">
        <v>70.88900000000001</v>
      </c>
      <c r="CG67" s="191"/>
      <c r="CH67" s="180">
        <v>92.042000000000002</v>
      </c>
      <c r="CI67" s="181"/>
      <c r="CJ67" s="180">
        <v>79.591999999999999</v>
      </c>
      <c r="CK67" s="181"/>
      <c r="CL67" s="180">
        <v>79.412000000000006</v>
      </c>
      <c r="CM67" s="181"/>
      <c r="CN67" s="180">
        <v>82.204999999999998</v>
      </c>
      <c r="CO67" s="181"/>
      <c r="CP67" s="180">
        <v>106.27800000000001</v>
      </c>
      <c r="CQ67" s="181"/>
      <c r="CR67" s="180">
        <v>173.05500000000001</v>
      </c>
      <c r="CS67" s="181"/>
      <c r="CT67" s="180">
        <v>135.679</v>
      </c>
      <c r="CU67" s="181"/>
      <c r="CV67" s="180">
        <v>65.290999999999997</v>
      </c>
      <c r="CW67" s="340"/>
      <c r="CX67" s="181">
        <v>131.94499999999999</v>
      </c>
      <c r="CY67" s="181"/>
      <c r="CZ67" s="180">
        <v>56.113</v>
      </c>
      <c r="DA67" s="181"/>
      <c r="DB67" s="180">
        <v>58.484999999999999</v>
      </c>
      <c r="DC67" s="202"/>
      <c r="DD67" s="550">
        <v>1130.9859999999999</v>
      </c>
      <c r="DE67" s="181"/>
      <c r="DF67" s="143">
        <f>DF69+DF71</f>
        <v>108.64</v>
      </c>
      <c r="DG67" s="83"/>
      <c r="DH67" s="82">
        <f>DH69+DH71</f>
        <v>89.346000000000004</v>
      </c>
      <c r="DI67" s="54"/>
      <c r="DJ67" s="82">
        <f>DJ69+DJ71</f>
        <v>75.27</v>
      </c>
      <c r="DK67" s="54"/>
      <c r="DL67" s="82">
        <f>DL69+DL71</f>
        <v>5.7809999999999997</v>
      </c>
      <c r="DM67" s="54"/>
      <c r="DN67" s="82">
        <f>DN69+DN71</f>
        <v>11.131</v>
      </c>
      <c r="DO67" s="54"/>
      <c r="DP67" s="82">
        <f>DP69+DP71</f>
        <v>12.202</v>
      </c>
      <c r="DQ67" s="54"/>
      <c r="DR67" s="82">
        <f>DR69+DR71</f>
        <v>8.1219999999999999</v>
      </c>
      <c r="DS67" s="54"/>
      <c r="DT67" s="82">
        <f>DT69+DT71</f>
        <v>26.454000000000001</v>
      </c>
      <c r="DU67" s="83"/>
      <c r="DV67" s="54">
        <f>DV69+DV71</f>
        <v>46.92</v>
      </c>
      <c r="DW67" s="55"/>
      <c r="DX67" s="144">
        <f>DF67+DH67+DJ67+DL67+DN67+DP67+DR67+DT67+DV67</f>
        <v>383.86600000000004</v>
      </c>
      <c r="DY67" s="145"/>
    </row>
    <row r="68" spans="2:129" ht="15" customHeight="1" thickBot="1" x14ac:dyDescent="0.25">
      <c r="B68" s="448" t="s">
        <v>20</v>
      </c>
      <c r="C68" s="449"/>
      <c r="D68" s="449"/>
      <c r="E68" s="450"/>
      <c r="F68" s="331" t="s">
        <v>54</v>
      </c>
      <c r="G68" s="84"/>
      <c r="H68" s="331" t="s">
        <v>54</v>
      </c>
      <c r="I68" s="84"/>
      <c r="J68" s="331" t="s">
        <v>54</v>
      </c>
      <c r="K68" s="84"/>
      <c r="L68" s="331" t="s">
        <v>54</v>
      </c>
      <c r="M68" s="84"/>
      <c r="N68" s="331" t="s">
        <v>54</v>
      </c>
      <c r="O68" s="84"/>
      <c r="P68" s="331" t="s">
        <v>54</v>
      </c>
      <c r="Q68" s="84"/>
      <c r="R68" s="331" t="s">
        <v>54</v>
      </c>
      <c r="S68" s="84"/>
      <c r="T68" s="331" t="s">
        <v>54</v>
      </c>
      <c r="U68" s="84"/>
      <c r="V68" s="331" t="s">
        <v>54</v>
      </c>
      <c r="W68" s="84"/>
      <c r="X68" s="331" t="s">
        <v>54</v>
      </c>
      <c r="Y68" s="84"/>
      <c r="Z68" s="331" t="s">
        <v>54</v>
      </c>
      <c r="AA68" s="84"/>
      <c r="AB68" s="331" t="s">
        <v>54</v>
      </c>
      <c r="AC68" s="56"/>
      <c r="AD68" s="367" t="s">
        <v>54</v>
      </c>
      <c r="AE68" s="368"/>
      <c r="AF68" s="483">
        <v>-0.37339145963548515</v>
      </c>
      <c r="AG68" s="311"/>
      <c r="AH68" s="310">
        <v>0.14999429245462492</v>
      </c>
      <c r="AI68" s="311"/>
      <c r="AJ68" s="310">
        <v>0.42562474967533648</v>
      </c>
      <c r="AK68" s="311"/>
      <c r="AL68" s="310">
        <v>0.39710595192251197</v>
      </c>
      <c r="AM68" s="311"/>
      <c r="AN68" s="310">
        <v>0.54304143117634807</v>
      </c>
      <c r="AO68" s="311"/>
      <c r="AP68" s="310">
        <v>0.46124629893211355</v>
      </c>
      <c r="AQ68" s="311"/>
      <c r="AR68" s="310">
        <v>0.86199999999999999</v>
      </c>
      <c r="AS68" s="311"/>
      <c r="AT68" s="310">
        <v>0.112</v>
      </c>
      <c r="AU68" s="311"/>
      <c r="AV68" s="310">
        <v>-0.379</v>
      </c>
      <c r="AW68" s="311"/>
      <c r="AX68" s="310">
        <v>-0.28799999999999998</v>
      </c>
      <c r="AY68" s="311"/>
      <c r="AZ68" s="310">
        <v>0.42699999999999999</v>
      </c>
      <c r="BA68" s="311"/>
      <c r="BB68" s="536">
        <v>-8.8999999999999996E-2</v>
      </c>
      <c r="BC68" s="537"/>
      <c r="BD68" s="296">
        <v>0.113</v>
      </c>
      <c r="BE68" s="297"/>
      <c r="BF68" s="271">
        <v>0.222</v>
      </c>
      <c r="BG68" s="187"/>
      <c r="BH68" s="186">
        <v>-0.59899999999999998</v>
      </c>
      <c r="BI68" s="187"/>
      <c r="BJ68" s="186">
        <v>-0.47199999999999998</v>
      </c>
      <c r="BK68" s="187"/>
      <c r="BL68" s="186">
        <v>-0.42499999999999999</v>
      </c>
      <c r="BM68" s="266"/>
      <c r="BN68" s="187">
        <v>-0.41685921065782428</v>
      </c>
      <c r="BO68" s="187"/>
      <c r="BP68" s="186">
        <v>-0.40267736222523187</v>
      </c>
      <c r="BQ68" s="187"/>
      <c r="BR68" s="186">
        <v>-0.32200000000000001</v>
      </c>
      <c r="BS68" s="187"/>
      <c r="BT68" s="186">
        <v>-0.35977414956110565</v>
      </c>
      <c r="BU68" s="187"/>
      <c r="BV68" s="186">
        <v>-0.46404019608548863</v>
      </c>
      <c r="BW68" s="187"/>
      <c r="BX68" s="186">
        <v>-0.21774564025463428</v>
      </c>
      <c r="BY68" s="187"/>
      <c r="BZ68" s="182">
        <v>-0.437</v>
      </c>
      <c r="CA68" s="176"/>
      <c r="CB68" s="182">
        <v>-0.43099999999999999</v>
      </c>
      <c r="CC68" s="199"/>
      <c r="CD68" s="203">
        <v>-0.38853702492768327</v>
      </c>
      <c r="CE68" s="204"/>
      <c r="CF68" s="182">
        <v>-0.39222545161483913</v>
      </c>
      <c r="CG68" s="176"/>
      <c r="CH68" s="182">
        <v>8.5656994574192069E-2</v>
      </c>
      <c r="CI68" s="176"/>
      <c r="CJ68" s="182">
        <v>-0.35834791841170299</v>
      </c>
      <c r="CK68" s="176"/>
      <c r="CL68" s="182">
        <v>-0.35459961151792463</v>
      </c>
      <c r="CM68" s="176"/>
      <c r="CN68" s="182">
        <v>-0.17121195317934823</v>
      </c>
      <c r="CO68" s="176"/>
      <c r="CP68" s="182">
        <v>-7.3216247798105982E-2</v>
      </c>
      <c r="CQ68" s="176"/>
      <c r="CR68" s="182">
        <v>0.32227205696952099</v>
      </c>
      <c r="CS68" s="176"/>
      <c r="CT68" s="182">
        <v>9.8784428373595912E-2</v>
      </c>
      <c r="CU68" s="176"/>
      <c r="CV68" s="182">
        <v>-9.436427568825001E-2</v>
      </c>
      <c r="CW68" s="548"/>
      <c r="CX68" s="176">
        <v>6.3226455962659411E-3</v>
      </c>
      <c r="CY68" s="176"/>
      <c r="CZ68" s="182">
        <v>-0.46855977948124206</v>
      </c>
      <c r="DA68" s="176"/>
      <c r="DB68" s="182">
        <v>-0.29640412400899863</v>
      </c>
      <c r="DC68" s="199"/>
      <c r="DD68" s="203">
        <v>-0.13873207687261813</v>
      </c>
      <c r="DE68" s="176"/>
      <c r="DF68" s="139">
        <f>DF67/CF67-1</f>
        <v>0.532536782857707</v>
      </c>
      <c r="DG68" s="87"/>
      <c r="DH68" s="67">
        <f>DH67/CH67-1</f>
        <v>-2.929097585884699E-2</v>
      </c>
      <c r="DI68" s="56"/>
      <c r="DJ68" s="67">
        <f>DJ67/CJ67-1</f>
        <v>-5.4301939893456663E-2</v>
      </c>
      <c r="DK68" s="56"/>
      <c r="DL68" s="67">
        <f>DL67/CL67-1</f>
        <v>-0.92720243791870249</v>
      </c>
      <c r="DM68" s="56"/>
      <c r="DN68" s="67">
        <f>DN67/CN67-1</f>
        <v>-0.86459461103339219</v>
      </c>
      <c r="DO68" s="56"/>
      <c r="DP68" s="67">
        <f>DP67/CP67-1</f>
        <v>-0.88518790342309794</v>
      </c>
      <c r="DQ68" s="56"/>
      <c r="DR68" s="67">
        <f>DR67/CR67-1</f>
        <v>-0.95306694403513337</v>
      </c>
      <c r="DS68" s="56"/>
      <c r="DT68" s="67">
        <f>DT67/CT67-1</f>
        <v>-0.8050250959986438</v>
      </c>
      <c r="DU68" s="84"/>
      <c r="DV68" s="56">
        <f>DV67/CV67-1</f>
        <v>-0.28137109249360548</v>
      </c>
      <c r="DW68" s="57"/>
      <c r="DX68" s="88">
        <f>DX67/(CF67+CH67+CJ67+CL67+CN67+CP67+CR67+CT67+CV67)-1</f>
        <v>-0.56597994443960764</v>
      </c>
      <c r="DY68" s="89"/>
    </row>
    <row r="69" spans="2:129" ht="15" customHeight="1" thickTop="1" x14ac:dyDescent="0.2">
      <c r="B69" s="425" t="s">
        <v>36</v>
      </c>
      <c r="C69" s="426"/>
      <c r="D69" s="426"/>
      <c r="E69" s="427"/>
      <c r="F69" s="191">
        <v>52.274000000000001</v>
      </c>
      <c r="G69" s="336"/>
      <c r="H69" s="190">
        <v>118.776</v>
      </c>
      <c r="I69" s="336"/>
      <c r="J69" s="190">
        <v>86.522000000000006</v>
      </c>
      <c r="K69" s="336"/>
      <c r="L69" s="190">
        <v>93.123999999999995</v>
      </c>
      <c r="M69" s="336"/>
      <c r="N69" s="190">
        <v>53.057000000000002</v>
      </c>
      <c r="O69" s="336"/>
      <c r="P69" s="190">
        <v>80.721000000000004</v>
      </c>
      <c r="Q69" s="336"/>
      <c r="R69" s="190">
        <v>87.372</v>
      </c>
      <c r="S69" s="336"/>
      <c r="T69" s="342">
        <v>85.978999999999999</v>
      </c>
      <c r="U69" s="344"/>
      <c r="V69" s="342">
        <v>164.58699999999999</v>
      </c>
      <c r="W69" s="344"/>
      <c r="X69" s="342">
        <v>189.75</v>
      </c>
      <c r="Y69" s="344"/>
      <c r="Z69" s="342">
        <v>55.887999999999998</v>
      </c>
      <c r="AA69" s="344"/>
      <c r="AB69" s="342" t="s">
        <v>54</v>
      </c>
      <c r="AC69" s="343"/>
      <c r="AD69" s="227">
        <f>F69+H69+J69+L69+N69+P69+R69+T69+V69+X69+Z69</f>
        <v>1068.05</v>
      </c>
      <c r="AE69" s="228"/>
      <c r="AF69" s="345">
        <v>31.957999999999998</v>
      </c>
      <c r="AG69" s="181"/>
      <c r="AH69" s="180">
        <v>147.79499999999999</v>
      </c>
      <c r="AI69" s="181"/>
      <c r="AJ69" s="180">
        <v>90.248000000000005</v>
      </c>
      <c r="AK69" s="181"/>
      <c r="AL69" s="180">
        <v>132.946</v>
      </c>
      <c r="AM69" s="181"/>
      <c r="AN69" s="180">
        <v>133.09800000000001</v>
      </c>
      <c r="AO69" s="340"/>
      <c r="AP69" s="181">
        <v>123.41200000000001</v>
      </c>
      <c r="AQ69" s="181"/>
      <c r="AR69" s="180">
        <v>152.226</v>
      </c>
      <c r="AS69" s="181"/>
      <c r="AT69" s="180">
        <v>120.108</v>
      </c>
      <c r="AU69" s="181"/>
      <c r="AV69" s="180">
        <v>92.141999999999996</v>
      </c>
      <c r="AW69" s="181"/>
      <c r="AX69" s="180">
        <v>132.30799999999999</v>
      </c>
      <c r="AY69" s="181"/>
      <c r="AZ69" s="180">
        <v>110.736</v>
      </c>
      <c r="BA69" s="181"/>
      <c r="BB69" s="528">
        <v>72.111000000000004</v>
      </c>
      <c r="BC69" s="529"/>
      <c r="BD69" s="523">
        <f>SUM(AF69:BC69)</f>
        <v>1339.0880000000004</v>
      </c>
      <c r="BE69" s="524"/>
      <c r="BF69" s="143">
        <v>60.265000000000001</v>
      </c>
      <c r="BG69" s="54"/>
      <c r="BH69" s="82">
        <v>58.454000000000001</v>
      </c>
      <c r="BI69" s="54"/>
      <c r="BJ69" s="82">
        <v>54.970999999999997</v>
      </c>
      <c r="BK69" s="54"/>
      <c r="BL69" s="82">
        <v>81.953000000000003</v>
      </c>
      <c r="BM69" s="83"/>
      <c r="BN69" s="54">
        <v>59.468000000000004</v>
      </c>
      <c r="BO69" s="54"/>
      <c r="BP69" s="82">
        <v>55.417999999999999</v>
      </c>
      <c r="BQ69" s="54"/>
      <c r="BR69" s="82">
        <v>100.568</v>
      </c>
      <c r="BS69" s="54"/>
      <c r="BT69" s="82">
        <v>76.715999999999994</v>
      </c>
      <c r="BU69" s="54"/>
      <c r="BV69" s="82">
        <v>36.164000000000001</v>
      </c>
      <c r="BW69" s="54"/>
      <c r="BX69" s="82">
        <v>92.603999999999999</v>
      </c>
      <c r="BY69" s="54"/>
      <c r="BZ69" s="82">
        <v>76.626999999999995</v>
      </c>
      <c r="CA69" s="54"/>
      <c r="CB69" s="82">
        <v>42.372999999999998</v>
      </c>
      <c r="CC69" s="55"/>
      <c r="CD69" s="146">
        <v>795.58100000000002</v>
      </c>
      <c r="CE69" s="147"/>
      <c r="CF69" s="82">
        <v>50.337000000000003</v>
      </c>
      <c r="CG69" s="54"/>
      <c r="CH69" s="82">
        <v>56.825000000000003</v>
      </c>
      <c r="CI69" s="54"/>
      <c r="CJ69" s="82">
        <v>46.223999999999997</v>
      </c>
      <c r="CK69" s="54"/>
      <c r="CL69" s="82">
        <v>37.162999999999997</v>
      </c>
      <c r="CM69" s="54"/>
      <c r="CN69" s="82">
        <v>57.807000000000002</v>
      </c>
      <c r="CO69" s="54"/>
      <c r="CP69" s="82">
        <v>52.569000000000003</v>
      </c>
      <c r="CQ69" s="54"/>
      <c r="CR69" s="82">
        <v>118.806</v>
      </c>
      <c r="CS69" s="54"/>
      <c r="CT69" s="82">
        <v>76.105999999999995</v>
      </c>
      <c r="CU69" s="54"/>
      <c r="CV69" s="82">
        <v>39.695999999999998</v>
      </c>
      <c r="CW69" s="83"/>
      <c r="CX69" s="54">
        <v>77.451999999999998</v>
      </c>
      <c r="CY69" s="54"/>
      <c r="CZ69" s="82">
        <v>32.578000000000003</v>
      </c>
      <c r="DA69" s="54"/>
      <c r="DB69" s="82">
        <v>36.898000000000003</v>
      </c>
      <c r="DC69" s="55"/>
      <c r="DD69" s="146">
        <v>682.46100000000001</v>
      </c>
      <c r="DE69" s="54"/>
      <c r="DF69" s="143">
        <v>73.841999999999999</v>
      </c>
      <c r="DG69" s="83"/>
      <c r="DH69" s="82">
        <v>38.485999999999997</v>
      </c>
      <c r="DI69" s="54"/>
      <c r="DJ69" s="82">
        <v>36.137999999999998</v>
      </c>
      <c r="DK69" s="83"/>
      <c r="DL69" s="82">
        <v>3.8809999999999998</v>
      </c>
      <c r="DM69" s="83"/>
      <c r="DN69" s="54">
        <v>9.6890000000000001</v>
      </c>
      <c r="DO69" s="54"/>
      <c r="DP69" s="82">
        <v>3.512</v>
      </c>
      <c r="DQ69" s="54"/>
      <c r="DR69" s="82">
        <v>1.8320000000000001</v>
      </c>
      <c r="DS69" s="54"/>
      <c r="DT69" s="82">
        <v>11.176</v>
      </c>
      <c r="DU69" s="83"/>
      <c r="DV69" s="54">
        <v>33.048000000000002</v>
      </c>
      <c r="DW69" s="55"/>
      <c r="DX69" s="146">
        <f>DF69+DH69+DJ69+DL69+DN69+DP69+DR69+DT69+DV69</f>
        <v>211.60399999999998</v>
      </c>
      <c r="DY69" s="147"/>
    </row>
    <row r="70" spans="2:129" ht="15" customHeight="1" thickBot="1" x14ac:dyDescent="0.25">
      <c r="B70" s="448" t="s">
        <v>37</v>
      </c>
      <c r="C70" s="449"/>
      <c r="D70" s="449"/>
      <c r="E70" s="450"/>
      <c r="F70" s="331" t="s">
        <v>54</v>
      </c>
      <c r="G70" s="84"/>
      <c r="H70" s="331" t="s">
        <v>54</v>
      </c>
      <c r="I70" s="84"/>
      <c r="J70" s="331" t="s">
        <v>54</v>
      </c>
      <c r="K70" s="84"/>
      <c r="L70" s="331" t="s">
        <v>54</v>
      </c>
      <c r="M70" s="84"/>
      <c r="N70" s="331" t="s">
        <v>54</v>
      </c>
      <c r="O70" s="84"/>
      <c r="P70" s="331" t="s">
        <v>54</v>
      </c>
      <c r="Q70" s="84"/>
      <c r="R70" s="331" t="s">
        <v>54</v>
      </c>
      <c r="S70" s="84"/>
      <c r="T70" s="331" t="s">
        <v>54</v>
      </c>
      <c r="U70" s="84"/>
      <c r="V70" s="331" t="s">
        <v>54</v>
      </c>
      <c r="W70" s="84"/>
      <c r="X70" s="331" t="s">
        <v>54</v>
      </c>
      <c r="Y70" s="84"/>
      <c r="Z70" s="331" t="s">
        <v>54</v>
      </c>
      <c r="AA70" s="84"/>
      <c r="AB70" s="331" t="s">
        <v>54</v>
      </c>
      <c r="AC70" s="56"/>
      <c r="AD70" s="367" t="s">
        <v>54</v>
      </c>
      <c r="AE70" s="368"/>
      <c r="AF70" s="172">
        <v>-0.38864445039599038</v>
      </c>
      <c r="AG70" s="56"/>
      <c r="AH70" s="67">
        <v>0.24431703374419067</v>
      </c>
      <c r="AI70" s="56"/>
      <c r="AJ70" s="67">
        <v>4.3064191766255977E-2</v>
      </c>
      <c r="AK70" s="56"/>
      <c r="AL70" s="67">
        <v>0.42762338387526322</v>
      </c>
      <c r="AM70" s="56"/>
      <c r="AN70" s="67">
        <v>1.5085851065834857</v>
      </c>
      <c r="AO70" s="56"/>
      <c r="AP70" s="67">
        <v>0.52887104966489518</v>
      </c>
      <c r="AQ70" s="56"/>
      <c r="AR70" s="67">
        <v>0.74199999999999999</v>
      </c>
      <c r="AS70" s="56"/>
      <c r="AT70" s="67">
        <v>0.39700000000000002</v>
      </c>
      <c r="AU70" s="56"/>
      <c r="AV70" s="67">
        <v>-0.44</v>
      </c>
      <c r="AW70" s="56"/>
      <c r="AX70" s="67">
        <v>-0.30299999999999999</v>
      </c>
      <c r="AY70" s="56"/>
      <c r="AZ70" s="67">
        <v>0.98099999999999998</v>
      </c>
      <c r="BA70" s="56"/>
      <c r="BB70" s="538">
        <v>-0.437</v>
      </c>
      <c r="BC70" s="539"/>
      <c r="BD70" s="525">
        <v>0.11799999999999999</v>
      </c>
      <c r="BE70" s="526"/>
      <c r="BF70" s="172">
        <v>0.88600000000000001</v>
      </c>
      <c r="BG70" s="56"/>
      <c r="BH70" s="67">
        <v>-0.60399999999999998</v>
      </c>
      <c r="BI70" s="56"/>
      <c r="BJ70" s="67">
        <v>-0.39100000000000001</v>
      </c>
      <c r="BK70" s="56"/>
      <c r="BL70" s="67">
        <v>-0.38400000000000001</v>
      </c>
      <c r="BM70" s="84"/>
      <c r="BN70" s="56">
        <v>-0.55300000000000005</v>
      </c>
      <c r="BO70" s="56"/>
      <c r="BP70" s="67">
        <v>-0.55095128512624381</v>
      </c>
      <c r="BQ70" s="56"/>
      <c r="BR70" s="67">
        <v>-0.33900000000000002</v>
      </c>
      <c r="BS70" s="56"/>
      <c r="BT70" s="67">
        <v>-0.36127485263263071</v>
      </c>
      <c r="BU70" s="56"/>
      <c r="BV70" s="67">
        <v>-0.60751882963252368</v>
      </c>
      <c r="BW70" s="56"/>
      <c r="BX70" s="67">
        <v>-0.30008767421471105</v>
      </c>
      <c r="BY70" s="56"/>
      <c r="BZ70" s="182">
        <v>-0.308</v>
      </c>
      <c r="CA70" s="176"/>
      <c r="CB70" s="182">
        <v>-0.41199999999999998</v>
      </c>
      <c r="CC70" s="199"/>
      <c r="CD70" s="203">
        <v>-0.40587847848685088</v>
      </c>
      <c r="CE70" s="204"/>
      <c r="CF70" s="182">
        <v>-0.16473906911142444</v>
      </c>
      <c r="CG70" s="176"/>
      <c r="CH70" s="182">
        <v>-2.7868067198138724E-2</v>
      </c>
      <c r="CI70" s="176"/>
      <c r="CJ70" s="182">
        <v>-0.159120263411617</v>
      </c>
      <c r="CK70" s="176"/>
      <c r="CL70" s="182">
        <v>-0.54653276878210688</v>
      </c>
      <c r="CM70" s="176"/>
      <c r="CN70" s="182">
        <v>-2.7930988094437392E-2</v>
      </c>
      <c r="CO70" s="176"/>
      <c r="CP70" s="182">
        <v>-5.1409289400555669E-2</v>
      </c>
      <c r="CQ70" s="176"/>
      <c r="CR70" s="182">
        <v>0.18134993238405861</v>
      </c>
      <c r="CS70" s="176"/>
      <c r="CT70" s="182">
        <v>-7.9514051827519472E-3</v>
      </c>
      <c r="CU70" s="176"/>
      <c r="CV70" s="182">
        <v>-9.3996136456684476E-2</v>
      </c>
      <c r="CW70" s="548"/>
      <c r="CX70" s="176">
        <v>-0.16362144183836558</v>
      </c>
      <c r="CY70" s="176"/>
      <c r="CZ70" s="182">
        <v>-0.57484959609537101</v>
      </c>
      <c r="DA70" s="176"/>
      <c r="DB70" s="182">
        <v>-0.1292096382130129</v>
      </c>
      <c r="DC70" s="199"/>
      <c r="DD70" s="203">
        <v>-0.14287490533407177</v>
      </c>
      <c r="DE70" s="176"/>
      <c r="DF70" s="139">
        <f>DF69/CF69-1</f>
        <v>0.46695273854222519</v>
      </c>
      <c r="DG70" s="87"/>
      <c r="DH70" s="67">
        <f>DH69/CH69-1</f>
        <v>-0.3227276726792786</v>
      </c>
      <c r="DI70" s="56"/>
      <c r="DJ70" s="67">
        <f>DJ69/CJ69-1</f>
        <v>-0.21819833852544135</v>
      </c>
      <c r="DK70" s="84"/>
      <c r="DL70" s="67">
        <f>DL69/CL69-1</f>
        <v>-0.8955681726448349</v>
      </c>
      <c r="DM70" s="84"/>
      <c r="DN70" s="56">
        <f>DN69/CN69-1</f>
        <v>-0.83239054093794873</v>
      </c>
      <c r="DO70" s="56"/>
      <c r="DP70" s="67">
        <f>DP69/CP69-1</f>
        <v>-0.93319256596092759</v>
      </c>
      <c r="DQ70" s="56"/>
      <c r="DR70" s="67">
        <f>DR69/CR69-1</f>
        <v>-0.98457990337188361</v>
      </c>
      <c r="DS70" s="56"/>
      <c r="DT70" s="67">
        <f>DT69/CT69-1</f>
        <v>-0.85315218248232727</v>
      </c>
      <c r="DU70" s="84"/>
      <c r="DV70" s="56">
        <f>DV69/CV69-1</f>
        <v>-0.16747279322853681</v>
      </c>
      <c r="DW70" s="57"/>
      <c r="DX70" s="88">
        <f>DX69/(CF69+CH69+CJ69+CL69+CN69+CP69+CR69+CT69+CV69)-1</f>
        <v>-0.60487215540405548</v>
      </c>
      <c r="DY70" s="89"/>
    </row>
    <row r="71" spans="2:129" ht="15" customHeight="1" thickTop="1" x14ac:dyDescent="0.2">
      <c r="B71" s="425" t="s">
        <v>38</v>
      </c>
      <c r="C71" s="426"/>
      <c r="D71" s="426"/>
      <c r="E71" s="427"/>
      <c r="F71" s="191">
        <v>100.038</v>
      </c>
      <c r="G71" s="336"/>
      <c r="H71" s="190">
        <v>65.191000000000003</v>
      </c>
      <c r="I71" s="336"/>
      <c r="J71" s="190">
        <v>78.263999999999996</v>
      </c>
      <c r="K71" s="336"/>
      <c r="L71" s="190">
        <v>60.087000000000003</v>
      </c>
      <c r="M71" s="336"/>
      <c r="N71" s="190">
        <v>57.173999999999999</v>
      </c>
      <c r="O71" s="336"/>
      <c r="P71" s="190">
        <v>50.66</v>
      </c>
      <c r="Q71" s="336"/>
      <c r="R71" s="190">
        <v>16.292999999999999</v>
      </c>
      <c r="S71" s="336"/>
      <c r="T71" s="342">
        <v>87.471999999999994</v>
      </c>
      <c r="U71" s="344"/>
      <c r="V71" s="342">
        <v>59.292999999999999</v>
      </c>
      <c r="W71" s="344"/>
      <c r="X71" s="342">
        <v>45.661000000000001</v>
      </c>
      <c r="Y71" s="344"/>
      <c r="Z71" s="342">
        <v>75.462999999999994</v>
      </c>
      <c r="AA71" s="344"/>
      <c r="AB71" s="342" t="s">
        <v>54</v>
      </c>
      <c r="AC71" s="343"/>
      <c r="AD71" s="227">
        <f>F71+H71+J71+L71+N71+P71+R71+T71+V71+X71+Z71</f>
        <v>695.596</v>
      </c>
      <c r="AE71" s="228"/>
      <c r="AF71" s="345">
        <v>63.481999999999999</v>
      </c>
      <c r="AG71" s="181"/>
      <c r="AH71" s="180">
        <v>63.765999999999998</v>
      </c>
      <c r="AI71" s="181"/>
      <c r="AJ71" s="180">
        <v>144.67500000000001</v>
      </c>
      <c r="AK71" s="181"/>
      <c r="AL71" s="180">
        <v>81.105999999999995</v>
      </c>
      <c r="AM71" s="181"/>
      <c r="AN71" s="180">
        <v>36.993000000000002</v>
      </c>
      <c r="AO71" s="340"/>
      <c r="AP71" s="181">
        <v>68.567999999999998</v>
      </c>
      <c r="AQ71" s="181"/>
      <c r="AR71" s="180">
        <v>40.771999999999998</v>
      </c>
      <c r="AS71" s="181"/>
      <c r="AT71" s="180">
        <v>72.763000000000005</v>
      </c>
      <c r="AU71" s="181"/>
      <c r="AV71" s="180">
        <v>46.777000000000001</v>
      </c>
      <c r="AW71" s="181"/>
      <c r="AX71" s="180">
        <v>35.305</v>
      </c>
      <c r="AY71" s="181"/>
      <c r="AZ71" s="180">
        <v>76.715000000000003</v>
      </c>
      <c r="BA71" s="181"/>
      <c r="BB71" s="528">
        <v>74.031999999999996</v>
      </c>
      <c r="BC71" s="529"/>
      <c r="BD71" s="523">
        <f>SUM(AF71:BC71)</f>
        <v>804.95400000000006</v>
      </c>
      <c r="BE71" s="524"/>
      <c r="BF71" s="143">
        <v>56.372</v>
      </c>
      <c r="BG71" s="54"/>
      <c r="BH71" s="82">
        <v>26.326000000000001</v>
      </c>
      <c r="BI71" s="54"/>
      <c r="BJ71" s="82">
        <v>69.071299999999994</v>
      </c>
      <c r="BK71" s="54"/>
      <c r="BL71" s="82">
        <v>41.09</v>
      </c>
      <c r="BM71" s="83"/>
      <c r="BN71" s="54">
        <v>39.719000000000001</v>
      </c>
      <c r="BO71" s="54"/>
      <c r="BP71" s="82">
        <v>59.256</v>
      </c>
      <c r="BQ71" s="54"/>
      <c r="BR71" s="82">
        <v>30.309000000000001</v>
      </c>
      <c r="BS71" s="54"/>
      <c r="BT71" s="82">
        <v>46.765000000000001</v>
      </c>
      <c r="BU71" s="54"/>
      <c r="BV71" s="82">
        <v>38.290999999999997</v>
      </c>
      <c r="BW71" s="54"/>
      <c r="BX71" s="82">
        <v>38.512</v>
      </c>
      <c r="BY71" s="54"/>
      <c r="BZ71" s="82">
        <v>28.96</v>
      </c>
      <c r="CA71" s="54"/>
      <c r="CB71" s="82">
        <v>40.75</v>
      </c>
      <c r="CC71" s="55"/>
      <c r="CD71" s="146">
        <v>515.42129999999997</v>
      </c>
      <c r="CE71" s="147"/>
      <c r="CF71" s="82">
        <v>20.552</v>
      </c>
      <c r="CG71" s="54"/>
      <c r="CH71" s="82">
        <v>35.216999999999999</v>
      </c>
      <c r="CI71" s="54"/>
      <c r="CJ71" s="82">
        <v>33.368000000000002</v>
      </c>
      <c r="CK71" s="54"/>
      <c r="CL71" s="82">
        <v>42.249000000000002</v>
      </c>
      <c r="CM71" s="54"/>
      <c r="CN71" s="82">
        <v>24.398</v>
      </c>
      <c r="CO71" s="54"/>
      <c r="CP71" s="82">
        <v>53.709000000000003</v>
      </c>
      <c r="CQ71" s="54"/>
      <c r="CR71" s="82">
        <v>54.249000000000002</v>
      </c>
      <c r="CS71" s="54"/>
      <c r="CT71" s="82">
        <v>59.573</v>
      </c>
      <c r="CU71" s="54"/>
      <c r="CV71" s="82">
        <v>25.594999999999999</v>
      </c>
      <c r="CW71" s="83"/>
      <c r="CX71" s="54">
        <v>54.493000000000002</v>
      </c>
      <c r="CY71" s="54"/>
      <c r="CZ71" s="82">
        <v>23.535</v>
      </c>
      <c r="DA71" s="54"/>
      <c r="DB71" s="82">
        <v>21.587</v>
      </c>
      <c r="DC71" s="55"/>
      <c r="DD71" s="146">
        <v>448.52499999999998</v>
      </c>
      <c r="DE71" s="54"/>
      <c r="DF71" s="143">
        <v>34.798000000000002</v>
      </c>
      <c r="DG71" s="83"/>
      <c r="DH71" s="82">
        <v>50.86</v>
      </c>
      <c r="DI71" s="54"/>
      <c r="DJ71" s="82">
        <v>39.131999999999998</v>
      </c>
      <c r="DK71" s="83"/>
      <c r="DL71" s="82">
        <v>1.9</v>
      </c>
      <c r="DM71" s="83"/>
      <c r="DN71" s="54">
        <v>1.4419999999999999</v>
      </c>
      <c r="DO71" s="54"/>
      <c r="DP71" s="82">
        <v>8.69</v>
      </c>
      <c r="DQ71" s="54"/>
      <c r="DR71" s="82">
        <v>6.29</v>
      </c>
      <c r="DS71" s="54"/>
      <c r="DT71" s="82">
        <v>15.278</v>
      </c>
      <c r="DU71" s="83"/>
      <c r="DV71" s="54">
        <v>13.872</v>
      </c>
      <c r="DW71" s="55"/>
      <c r="DX71" s="146">
        <f>DF71+DH71+DJ71+DL71+DN71+DP71+DR71+DT71+DV71</f>
        <v>172.262</v>
      </c>
      <c r="DY71" s="147"/>
    </row>
    <row r="72" spans="2:129" ht="15" customHeight="1" thickBot="1" x14ac:dyDescent="0.25">
      <c r="B72" s="419" t="s">
        <v>39</v>
      </c>
      <c r="C72" s="420"/>
      <c r="D72" s="420"/>
      <c r="E72" s="421"/>
      <c r="F72" s="331" t="s">
        <v>54</v>
      </c>
      <c r="G72" s="84"/>
      <c r="H72" s="331" t="s">
        <v>54</v>
      </c>
      <c r="I72" s="84"/>
      <c r="J72" s="331" t="s">
        <v>54</v>
      </c>
      <c r="K72" s="84"/>
      <c r="L72" s="331" t="s">
        <v>54</v>
      </c>
      <c r="M72" s="84"/>
      <c r="N72" s="331" t="s">
        <v>54</v>
      </c>
      <c r="O72" s="84"/>
      <c r="P72" s="331" t="s">
        <v>54</v>
      </c>
      <c r="Q72" s="84"/>
      <c r="R72" s="331" t="s">
        <v>54</v>
      </c>
      <c r="S72" s="84"/>
      <c r="T72" s="331" t="s">
        <v>54</v>
      </c>
      <c r="U72" s="84"/>
      <c r="V72" s="331" t="s">
        <v>54</v>
      </c>
      <c r="W72" s="84"/>
      <c r="X72" s="331" t="s">
        <v>54</v>
      </c>
      <c r="Y72" s="84"/>
      <c r="Z72" s="331" t="s">
        <v>54</v>
      </c>
      <c r="AA72" s="84"/>
      <c r="AB72" s="331" t="s">
        <v>54</v>
      </c>
      <c r="AC72" s="56"/>
      <c r="AD72" s="367" t="s">
        <v>54</v>
      </c>
      <c r="AE72" s="368"/>
      <c r="AF72" s="257">
        <v>-0.36542113996681258</v>
      </c>
      <c r="AG72" s="189"/>
      <c r="AH72" s="188">
        <v>-2.1858845546164463E-2</v>
      </c>
      <c r="AI72" s="189"/>
      <c r="AJ72" s="188">
        <v>0.84855105795768204</v>
      </c>
      <c r="AK72" s="189"/>
      <c r="AL72" s="188">
        <v>0.34980944297435368</v>
      </c>
      <c r="AM72" s="189"/>
      <c r="AN72" s="188">
        <v>-0.35297512855493751</v>
      </c>
      <c r="AO72" s="189"/>
      <c r="AP72" s="188">
        <v>0.35349388077378596</v>
      </c>
      <c r="AQ72" s="189"/>
      <c r="AR72" s="188">
        <v>1.5024243540170628</v>
      </c>
      <c r="AS72" s="189"/>
      <c r="AT72" s="188">
        <v>-0.16800000000000001</v>
      </c>
      <c r="AU72" s="189"/>
      <c r="AV72" s="188">
        <v>-0.21099999999999999</v>
      </c>
      <c r="AW72" s="189"/>
      <c r="AX72" s="188">
        <v>-0.22700000000000001</v>
      </c>
      <c r="AY72" s="189"/>
      <c r="AZ72" s="188">
        <v>1.7000000000000001E-2</v>
      </c>
      <c r="BA72" s="189"/>
      <c r="BB72" s="530">
        <v>1.2949999999999999</v>
      </c>
      <c r="BC72" s="531"/>
      <c r="BD72" s="519">
        <v>0.106</v>
      </c>
      <c r="BE72" s="520"/>
      <c r="BF72" s="257">
        <v>-0.112</v>
      </c>
      <c r="BG72" s="189"/>
      <c r="BH72" s="188">
        <v>-0.58699999999999997</v>
      </c>
      <c r="BI72" s="189"/>
      <c r="BJ72" s="188">
        <v>-0.52300000000000002</v>
      </c>
      <c r="BK72" s="189"/>
      <c r="BL72" s="188">
        <v>-0.49299999999999999</v>
      </c>
      <c r="BM72" s="274"/>
      <c r="BN72" s="189">
        <v>7.3999999999999996E-2</v>
      </c>
      <c r="BO72" s="189"/>
      <c r="BP72" s="188">
        <v>-0.13580679033951693</v>
      </c>
      <c r="BQ72" s="189"/>
      <c r="BR72" s="188">
        <v>-0.25700000000000001</v>
      </c>
      <c r="BS72" s="189"/>
      <c r="BT72" s="188">
        <v>-0.35729697785962655</v>
      </c>
      <c r="BU72" s="189"/>
      <c r="BV72" s="188">
        <v>-0.18141394274964195</v>
      </c>
      <c r="BW72" s="189"/>
      <c r="BX72" s="188">
        <v>9.0836991927488953E-2</v>
      </c>
      <c r="BY72" s="189"/>
      <c r="BZ72" s="183">
        <v>-0.623</v>
      </c>
      <c r="CA72" s="177"/>
      <c r="CB72" s="183">
        <v>0.45</v>
      </c>
      <c r="CC72" s="200"/>
      <c r="CD72" s="238">
        <v>-0.35968850393935559</v>
      </c>
      <c r="CE72" s="239"/>
      <c r="CF72" s="183">
        <v>-0.63542184063009999</v>
      </c>
      <c r="CG72" s="177"/>
      <c r="CH72" s="183">
        <v>0.33772696193876772</v>
      </c>
      <c r="CI72" s="177"/>
      <c r="CJ72" s="183">
        <v>-0.51690499527300049</v>
      </c>
      <c r="CK72" s="177"/>
      <c r="CL72" s="183">
        <v>2.8206376247262188E-2</v>
      </c>
      <c r="CM72" s="177"/>
      <c r="CN72" s="183">
        <v>-0.3857347868778167</v>
      </c>
      <c r="CO72" s="177"/>
      <c r="CP72" s="183">
        <v>-9.3610773592547547E-2</v>
      </c>
      <c r="CQ72" s="177"/>
      <c r="CR72" s="183">
        <v>0.78986439671384745</v>
      </c>
      <c r="CS72" s="177"/>
      <c r="CT72" s="183">
        <v>0.27388003849032394</v>
      </c>
      <c r="CU72" s="177"/>
      <c r="CV72" s="183">
        <v>-9.4923103811817233E-2</v>
      </c>
      <c r="CW72" s="547"/>
      <c r="CX72" s="177">
        <v>0.41496157041960946</v>
      </c>
      <c r="CY72" s="177"/>
      <c r="CZ72" s="183">
        <v>-0.18731791915817808</v>
      </c>
      <c r="DA72" s="177"/>
      <c r="DB72" s="183">
        <v>-0.47025766871165642</v>
      </c>
      <c r="DC72" s="200"/>
      <c r="DD72" s="238">
        <v>-0.13235108854291344</v>
      </c>
      <c r="DE72" s="177"/>
      <c r="DF72" s="139">
        <f>DF71/CF71-1</f>
        <v>0.6931685480731804</v>
      </c>
      <c r="DG72" s="87"/>
      <c r="DH72" s="63">
        <f>DH71/CH71-1</f>
        <v>0.44418888604935125</v>
      </c>
      <c r="DI72" s="58"/>
      <c r="DJ72" s="63">
        <f>DJ71/CJ71-1</f>
        <v>0.17274035003596255</v>
      </c>
      <c r="DK72" s="58"/>
      <c r="DL72" s="63">
        <f>DL71/CL71-1</f>
        <v>-0.95502852138512151</v>
      </c>
      <c r="DM72" s="58"/>
      <c r="DN72" s="63">
        <f>DN71/CN71-1</f>
        <v>-0.94089679481924748</v>
      </c>
      <c r="DO72" s="58"/>
      <c r="DP72" s="63">
        <f>DP71/CP71-1</f>
        <v>-0.83820216351077104</v>
      </c>
      <c r="DQ72" s="58"/>
      <c r="DR72" s="63">
        <f>DR71/CR71-1</f>
        <v>-0.88405316227027231</v>
      </c>
      <c r="DS72" s="58"/>
      <c r="DT72" s="63">
        <f>DT71/CT71-1</f>
        <v>-0.74354153727359718</v>
      </c>
      <c r="DU72" s="87"/>
      <c r="DV72" s="58">
        <f>DV71/CV71-1</f>
        <v>-0.4580191443641336</v>
      </c>
      <c r="DW72" s="59"/>
      <c r="DX72" s="88">
        <f>DX71/(CF71+CH71+CJ71+CL71+CN71+CP71+CR71+CT71+CV71)-1</f>
        <v>-0.50628528846980592</v>
      </c>
      <c r="DY72" s="89"/>
    </row>
    <row r="73" spans="2:129" ht="15" customHeight="1" x14ac:dyDescent="0.2">
      <c r="B73" s="316" t="s">
        <v>3</v>
      </c>
      <c r="C73" s="316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</row>
    <row r="74" spans="2:129" ht="15" customHeight="1" x14ac:dyDescent="0.2">
      <c r="B74" s="316" t="s">
        <v>4</v>
      </c>
      <c r="C74" s="316"/>
      <c r="D74" s="3" t="s">
        <v>9</v>
      </c>
      <c r="BN74" s="26"/>
      <c r="BO74" s="26"/>
      <c r="CK74" s="46"/>
    </row>
    <row r="75" spans="2:129" ht="15" customHeight="1" x14ac:dyDescent="0.2">
      <c r="B75" s="2"/>
      <c r="C75" s="2"/>
      <c r="D75" s="3"/>
    </row>
    <row r="76" spans="2:129" ht="15" customHeight="1" x14ac:dyDescent="0.2">
      <c r="B76" s="2"/>
      <c r="C76" s="2"/>
      <c r="D76" s="3"/>
      <c r="BD76" s="12" t="s">
        <v>85</v>
      </c>
    </row>
    <row r="77" spans="2:129" ht="15" customHeight="1" x14ac:dyDescent="0.2">
      <c r="B77" s="5" t="s">
        <v>95</v>
      </c>
      <c r="AS77" s="18"/>
    </row>
    <row r="78" spans="2:129" ht="15" customHeight="1" thickBot="1" x14ac:dyDescent="0.25">
      <c r="B78" s="5"/>
      <c r="AW78" s="18"/>
      <c r="CK78" s="18"/>
      <c r="DY78" s="18" t="s">
        <v>19</v>
      </c>
    </row>
    <row r="79" spans="2:129" ht="15" customHeight="1" thickBot="1" x14ac:dyDescent="0.25">
      <c r="B79" s="323"/>
      <c r="C79" s="324"/>
      <c r="D79" s="324"/>
      <c r="E79" s="325"/>
      <c r="F79" s="52">
        <v>42385</v>
      </c>
      <c r="G79" s="86"/>
      <c r="H79" s="52">
        <v>42417</v>
      </c>
      <c r="I79" s="52"/>
      <c r="J79" s="60">
        <v>42460</v>
      </c>
      <c r="K79" s="52"/>
      <c r="L79" s="60">
        <v>42461</v>
      </c>
      <c r="M79" s="52"/>
      <c r="N79" s="60">
        <v>42492</v>
      </c>
      <c r="O79" s="86"/>
      <c r="P79" s="52">
        <v>42523</v>
      </c>
      <c r="Q79" s="52"/>
      <c r="R79" s="60">
        <v>42554</v>
      </c>
      <c r="S79" s="52"/>
      <c r="T79" s="60">
        <v>42586</v>
      </c>
      <c r="U79" s="86"/>
      <c r="V79" s="60">
        <v>42618</v>
      </c>
      <c r="W79" s="86"/>
      <c r="X79" s="60">
        <v>42649</v>
      </c>
      <c r="Y79" s="86"/>
      <c r="Z79" s="52">
        <v>42681</v>
      </c>
      <c r="AA79" s="52"/>
      <c r="AB79" s="60">
        <v>42712</v>
      </c>
      <c r="AC79" s="53"/>
      <c r="AD79" s="134" t="s">
        <v>76</v>
      </c>
      <c r="AE79" s="135"/>
      <c r="AF79" s="142">
        <v>42736</v>
      </c>
      <c r="AG79" s="52"/>
      <c r="AH79" s="60">
        <v>42768</v>
      </c>
      <c r="AI79" s="52"/>
      <c r="AJ79" s="60">
        <v>42797</v>
      </c>
      <c r="AK79" s="86"/>
      <c r="AL79" s="52">
        <v>42829</v>
      </c>
      <c r="AM79" s="52"/>
      <c r="AN79" s="60">
        <v>42860</v>
      </c>
      <c r="AO79" s="52"/>
      <c r="AP79" s="60">
        <v>42892</v>
      </c>
      <c r="AQ79" s="52"/>
      <c r="AR79" s="60">
        <v>42923</v>
      </c>
      <c r="AS79" s="86"/>
      <c r="AT79" s="295">
        <v>42955</v>
      </c>
      <c r="AU79" s="308"/>
      <c r="AV79" s="295">
        <v>42987</v>
      </c>
      <c r="AW79" s="308"/>
      <c r="AX79" s="295">
        <v>43018</v>
      </c>
      <c r="AY79" s="308"/>
      <c r="AZ79" s="295">
        <v>43050</v>
      </c>
      <c r="BA79" s="295"/>
      <c r="BB79" s="60">
        <v>43081</v>
      </c>
      <c r="BC79" s="53"/>
      <c r="BD79" s="72" t="s">
        <v>81</v>
      </c>
      <c r="BE79" s="73"/>
      <c r="BF79" s="142">
        <v>43111</v>
      </c>
      <c r="BG79" s="52"/>
      <c r="BH79" s="60">
        <v>43143</v>
      </c>
      <c r="BI79" s="52"/>
      <c r="BJ79" s="60">
        <v>43172</v>
      </c>
      <c r="BK79" s="52"/>
      <c r="BL79" s="60">
        <v>43204</v>
      </c>
      <c r="BM79" s="52"/>
      <c r="BN79" s="60">
        <v>43235</v>
      </c>
      <c r="BO79" s="52"/>
      <c r="BP79" s="60">
        <v>43267</v>
      </c>
      <c r="BQ79" s="52"/>
      <c r="BR79" s="60">
        <v>43298</v>
      </c>
      <c r="BS79" s="52"/>
      <c r="BT79" s="60">
        <v>43330</v>
      </c>
      <c r="BU79" s="52"/>
      <c r="BV79" s="60">
        <v>43362</v>
      </c>
      <c r="BW79" s="52"/>
      <c r="BX79" s="60">
        <v>43393</v>
      </c>
      <c r="BY79" s="86"/>
      <c r="BZ79" s="52">
        <v>43425</v>
      </c>
      <c r="CA79" s="52"/>
      <c r="CB79" s="60">
        <v>43456</v>
      </c>
      <c r="CC79" s="53"/>
      <c r="CD79" s="72" t="s">
        <v>81</v>
      </c>
      <c r="CE79" s="73"/>
      <c r="CF79" s="52">
        <v>43476</v>
      </c>
      <c r="CG79" s="52"/>
      <c r="CH79" s="60">
        <v>43508</v>
      </c>
      <c r="CI79" s="52"/>
      <c r="CJ79" s="60">
        <v>43537</v>
      </c>
      <c r="CK79" s="52"/>
      <c r="CL79" s="60">
        <v>43569</v>
      </c>
      <c r="CM79" s="52"/>
      <c r="CN79" s="60">
        <v>43600</v>
      </c>
      <c r="CO79" s="52"/>
      <c r="CP79" s="60">
        <v>43632</v>
      </c>
      <c r="CQ79" s="52"/>
      <c r="CR79" s="60">
        <v>43663</v>
      </c>
      <c r="CS79" s="52"/>
      <c r="CT79" s="60">
        <v>43695</v>
      </c>
      <c r="CU79" s="52"/>
      <c r="CV79" s="60">
        <v>43727</v>
      </c>
      <c r="CW79" s="86"/>
      <c r="CX79" s="52">
        <v>43758</v>
      </c>
      <c r="CY79" s="52"/>
      <c r="CZ79" s="60">
        <v>43790</v>
      </c>
      <c r="DA79" s="52"/>
      <c r="DB79" s="60">
        <v>43821</v>
      </c>
      <c r="DC79" s="52"/>
      <c r="DD79" s="72" t="s">
        <v>81</v>
      </c>
      <c r="DE79" s="73"/>
      <c r="DF79" s="142">
        <v>43840</v>
      </c>
      <c r="DG79" s="52"/>
      <c r="DH79" s="60">
        <v>43872</v>
      </c>
      <c r="DI79" s="86"/>
      <c r="DJ79" s="60">
        <v>43902</v>
      </c>
      <c r="DK79" s="52"/>
      <c r="DL79" s="60">
        <v>43934</v>
      </c>
      <c r="DM79" s="52"/>
      <c r="DN79" s="60">
        <v>43952</v>
      </c>
      <c r="DO79" s="52"/>
      <c r="DP79" s="60">
        <v>43984</v>
      </c>
      <c r="DQ79" s="52"/>
      <c r="DR79" s="60">
        <v>44015</v>
      </c>
      <c r="DS79" s="52"/>
      <c r="DT79" s="60">
        <v>44047</v>
      </c>
      <c r="DU79" s="52"/>
      <c r="DV79" s="60">
        <v>44079</v>
      </c>
      <c r="DW79" s="52"/>
      <c r="DX79" s="134" t="s">
        <v>81</v>
      </c>
      <c r="DY79" s="135"/>
    </row>
    <row r="80" spans="2:129" ht="15" customHeight="1" thickTop="1" x14ac:dyDescent="0.2">
      <c r="B80" s="317" t="s">
        <v>18</v>
      </c>
      <c r="C80" s="318"/>
      <c r="D80" s="318"/>
      <c r="E80" s="319"/>
      <c r="F80" s="343">
        <v>508.83300000000003</v>
      </c>
      <c r="G80" s="344"/>
      <c r="H80" s="342">
        <v>460.47800000000001</v>
      </c>
      <c r="I80" s="344"/>
      <c r="J80" s="343">
        <v>482.60899999999998</v>
      </c>
      <c r="K80" s="343"/>
      <c r="L80" s="342">
        <v>499.404</v>
      </c>
      <c r="M80" s="343"/>
      <c r="N80" s="342">
        <v>539.03</v>
      </c>
      <c r="O80" s="344"/>
      <c r="P80" s="343">
        <v>520.07799999999997</v>
      </c>
      <c r="Q80" s="343"/>
      <c r="R80" s="342">
        <v>534.87400000000002</v>
      </c>
      <c r="S80" s="343"/>
      <c r="T80" s="342">
        <v>530.74099999999999</v>
      </c>
      <c r="U80" s="343"/>
      <c r="V80" s="342">
        <v>506.93299999999999</v>
      </c>
      <c r="W80" s="344"/>
      <c r="X80" s="343">
        <v>549.40800000000002</v>
      </c>
      <c r="Y80" s="343"/>
      <c r="Z80" s="342">
        <v>557.06299999999999</v>
      </c>
      <c r="AA80" s="343"/>
      <c r="AB80" s="342">
        <v>577.05100000000004</v>
      </c>
      <c r="AC80" s="366"/>
      <c r="AD80" s="369">
        <f>F80+H80+J80+L80+N80+P80+R80+T80+V80+X80+Z80+AB80</f>
        <v>6266.5020000000013</v>
      </c>
      <c r="AE80" s="370"/>
      <c r="AF80" s="276">
        <v>597.9</v>
      </c>
      <c r="AG80" s="249"/>
      <c r="AH80" s="184">
        <v>530.39599999999996</v>
      </c>
      <c r="AI80" s="249"/>
      <c r="AJ80" s="184">
        <v>542.36099999999999</v>
      </c>
      <c r="AK80" s="250"/>
      <c r="AL80" s="185">
        <v>561.09900000000005</v>
      </c>
      <c r="AM80" s="185"/>
      <c r="AN80" s="184">
        <v>571.38900000000001</v>
      </c>
      <c r="AO80" s="185"/>
      <c r="AP80" s="184">
        <v>610.97500000000002</v>
      </c>
      <c r="AQ80" s="185"/>
      <c r="AR80" s="184">
        <v>574.48400000000004</v>
      </c>
      <c r="AS80" s="185"/>
      <c r="AT80" s="184">
        <v>585.02800000000002</v>
      </c>
      <c r="AU80" s="185"/>
      <c r="AV80" s="184">
        <v>586.976</v>
      </c>
      <c r="AW80" s="185"/>
      <c r="AX80" s="184">
        <v>624.88</v>
      </c>
      <c r="AY80" s="185"/>
      <c r="AZ80" s="184">
        <v>560.65899999999999</v>
      </c>
      <c r="BA80" s="185"/>
      <c r="BB80" s="184">
        <v>552.048</v>
      </c>
      <c r="BC80" s="229"/>
      <c r="BD80" s="173">
        <f>SUM(AF80:BC80)</f>
        <v>6898.1949999999988</v>
      </c>
      <c r="BE80" s="174"/>
      <c r="BF80" s="276">
        <v>564.82100000000003</v>
      </c>
      <c r="BG80" s="185"/>
      <c r="BH80" s="184">
        <v>496.08</v>
      </c>
      <c r="BI80" s="185"/>
      <c r="BJ80" s="184">
        <v>547.30799999999999</v>
      </c>
      <c r="BK80" s="185"/>
      <c r="BL80" s="184">
        <v>559.42100000000005</v>
      </c>
      <c r="BM80" s="185"/>
      <c r="BN80" s="184">
        <v>575.08699999999999</v>
      </c>
      <c r="BO80" s="185"/>
      <c r="BP80" s="184">
        <v>577.08699999999999</v>
      </c>
      <c r="BQ80" s="185"/>
      <c r="BR80" s="184">
        <v>626.64400000000001</v>
      </c>
      <c r="BS80" s="185"/>
      <c r="BT80" s="184">
        <v>593.25099999999998</v>
      </c>
      <c r="BU80" s="185"/>
      <c r="BV80" s="184">
        <v>626.95600000000002</v>
      </c>
      <c r="BW80" s="185"/>
      <c r="BX80" s="184">
        <v>659.47400000000005</v>
      </c>
      <c r="BY80" s="250"/>
      <c r="BZ80" s="185">
        <v>581.726</v>
      </c>
      <c r="CA80" s="185"/>
      <c r="CB80" s="184">
        <v>606.53800000000001</v>
      </c>
      <c r="CC80" s="229"/>
      <c r="CD80" s="173">
        <v>7014.393</v>
      </c>
      <c r="CE80" s="174"/>
      <c r="CF80" s="185">
        <v>579.45399999999995</v>
      </c>
      <c r="CG80" s="185"/>
      <c r="CH80" s="184">
        <v>533.41099999999994</v>
      </c>
      <c r="CI80" s="185"/>
      <c r="CJ80" s="184">
        <v>556.12599999999998</v>
      </c>
      <c r="CK80" s="185"/>
      <c r="CL80" s="184">
        <v>548.30700000000002</v>
      </c>
      <c r="CM80" s="185"/>
      <c r="CN80" s="184">
        <v>564.93600000000004</v>
      </c>
      <c r="CO80" s="185"/>
      <c r="CP80" s="184">
        <v>558.27300000000002</v>
      </c>
      <c r="CQ80" s="185"/>
      <c r="CR80" s="184">
        <v>629.61500000000001</v>
      </c>
      <c r="CS80" s="185"/>
      <c r="CT80" s="184">
        <v>666.89400000000001</v>
      </c>
      <c r="CU80" s="185"/>
      <c r="CV80" s="184">
        <v>761.54399999999998</v>
      </c>
      <c r="CW80" s="250"/>
      <c r="CX80" s="185">
        <v>671.56500000000005</v>
      </c>
      <c r="CY80" s="185"/>
      <c r="CZ80" s="184">
        <v>629.74800000000005</v>
      </c>
      <c r="DA80" s="185"/>
      <c r="DB80" s="184">
        <v>646.98599999999999</v>
      </c>
      <c r="DC80" s="229"/>
      <c r="DD80" s="173">
        <v>7346.8589999999995</v>
      </c>
      <c r="DE80" s="174"/>
      <c r="DF80" s="136">
        <v>680.81600000000003</v>
      </c>
      <c r="DG80" s="62"/>
      <c r="DH80" s="61">
        <v>636.09900000000005</v>
      </c>
      <c r="DI80" s="61"/>
      <c r="DJ80" s="61">
        <v>626.423</v>
      </c>
      <c r="DK80" s="62"/>
      <c r="DL80" s="61">
        <v>648.79300000000001</v>
      </c>
      <c r="DM80" s="62"/>
      <c r="DN80" s="61">
        <v>633.63099999999997</v>
      </c>
      <c r="DO80" s="62"/>
      <c r="DP80" s="61">
        <v>572.44399999999996</v>
      </c>
      <c r="DQ80" s="62"/>
      <c r="DR80" s="61">
        <v>615.18100000000004</v>
      </c>
      <c r="DS80" s="62"/>
      <c r="DT80" s="61">
        <v>645.29899999999998</v>
      </c>
      <c r="DU80" s="62"/>
      <c r="DV80" s="61">
        <v>628.22900000000004</v>
      </c>
      <c r="DW80" s="62"/>
      <c r="DX80" s="137">
        <f>DF80+DH80+DJ80+DL80+DN80+DP80+DR80+DT80+DV80</f>
        <v>5686.915</v>
      </c>
      <c r="DY80" s="138"/>
    </row>
    <row r="81" spans="2:129" ht="15" customHeight="1" thickBot="1" x14ac:dyDescent="0.25">
      <c r="B81" s="419" t="s">
        <v>6</v>
      </c>
      <c r="C81" s="420"/>
      <c r="D81" s="420"/>
      <c r="E81" s="421"/>
      <c r="F81" s="58">
        <v>-0.11600000000000001</v>
      </c>
      <c r="G81" s="87"/>
      <c r="H81" s="63">
        <v>0.11799999999999999</v>
      </c>
      <c r="I81" s="87"/>
      <c r="J81" s="58">
        <v>-0.18099999999999999</v>
      </c>
      <c r="K81" s="58"/>
      <c r="L81" s="63">
        <v>-0.154</v>
      </c>
      <c r="M81" s="58"/>
      <c r="N81" s="63">
        <v>-0.10199999999999999</v>
      </c>
      <c r="O81" s="87"/>
      <c r="P81" s="58">
        <v>-9.7000000000000003E-2</v>
      </c>
      <c r="Q81" s="58"/>
      <c r="R81" s="63">
        <v>-0.1</v>
      </c>
      <c r="S81" s="58"/>
      <c r="T81" s="63">
        <v>-0.17</v>
      </c>
      <c r="U81" s="58"/>
      <c r="V81" s="63">
        <v>-0.129</v>
      </c>
      <c r="W81" s="58"/>
      <c r="X81" s="63">
        <f>-0.006</f>
        <v>-6.0000000000000001E-3</v>
      </c>
      <c r="Y81" s="58"/>
      <c r="Z81" s="63">
        <v>5.6000000000000001E-2</v>
      </c>
      <c r="AA81" s="58"/>
      <c r="AB81" s="63">
        <v>0.06</v>
      </c>
      <c r="AC81" s="59"/>
      <c r="AD81" s="332">
        <v>-9.0999999999999998E-2</v>
      </c>
      <c r="AE81" s="333"/>
      <c r="AF81" s="267">
        <f>0.175</f>
        <v>0.17499999999999999</v>
      </c>
      <c r="AG81" s="188"/>
      <c r="AH81" s="268">
        <v>0.152</v>
      </c>
      <c r="AI81" s="188"/>
      <c r="AJ81" s="268">
        <v>0.124</v>
      </c>
      <c r="AK81" s="268"/>
      <c r="AL81" s="274">
        <v>0.124</v>
      </c>
      <c r="AM81" s="188"/>
      <c r="AN81" s="268">
        <v>0.06</v>
      </c>
      <c r="AO81" s="188"/>
      <c r="AP81" s="268">
        <v>0.17499999999999999</v>
      </c>
      <c r="AQ81" s="188"/>
      <c r="AR81" s="268">
        <v>7.3999999999999996E-2</v>
      </c>
      <c r="AS81" s="188"/>
      <c r="AT81" s="268">
        <v>0.10199999999999999</v>
      </c>
      <c r="AU81" s="188"/>
      <c r="AV81" s="268">
        <v>0.158</v>
      </c>
      <c r="AW81" s="188"/>
      <c r="AX81" s="63">
        <v>0.13700000000000001</v>
      </c>
      <c r="AY81" s="58"/>
      <c r="AZ81" s="63">
        <v>6.0000000000000001E-3</v>
      </c>
      <c r="BA81" s="58"/>
      <c r="BB81" s="268">
        <v>-4.2999999999999997E-2</v>
      </c>
      <c r="BC81" s="376"/>
      <c r="BD81" s="140">
        <v>0.10100000000000001</v>
      </c>
      <c r="BE81" s="141"/>
      <c r="BF81" s="267">
        <v>-5.5E-2</v>
      </c>
      <c r="BG81" s="188"/>
      <c r="BH81" s="268">
        <v>-6.5000000000000002E-2</v>
      </c>
      <c r="BI81" s="188"/>
      <c r="BJ81" s="268">
        <v>8.9999999999999993E-3</v>
      </c>
      <c r="BK81" s="188"/>
      <c r="BL81" s="63">
        <v>-3.0000000000000001E-3</v>
      </c>
      <c r="BM81" s="58"/>
      <c r="BN81" s="63">
        <v>6.471948182411591E-3</v>
      </c>
      <c r="BO81" s="58"/>
      <c r="BP81" s="63">
        <v>-5.54654445762921E-2</v>
      </c>
      <c r="BQ81" s="58"/>
      <c r="BR81" s="63">
        <v>9.0999999999999998E-2</v>
      </c>
      <c r="BS81" s="58"/>
      <c r="BT81" s="63">
        <v>1.4055737503162247E-2</v>
      </c>
      <c r="BU81" s="58"/>
      <c r="BV81" s="63">
        <v>6.8111813770920904E-2</v>
      </c>
      <c r="BW81" s="58"/>
      <c r="BX81" s="63">
        <v>5.5361029317628985E-2</v>
      </c>
      <c r="BY81" s="87"/>
      <c r="BZ81" s="58">
        <v>3.757542463422503E-2</v>
      </c>
      <c r="CA81" s="58"/>
      <c r="CB81" s="63">
        <v>9.8705185056371825E-2</v>
      </c>
      <c r="CC81" s="59"/>
      <c r="CD81" s="140">
        <v>1.6844696329982201E-2</v>
      </c>
      <c r="CE81" s="141"/>
      <c r="CF81" s="58">
        <v>2.5907322850956094E-2</v>
      </c>
      <c r="CG81" s="58"/>
      <c r="CH81" s="63">
        <v>7.5251975487824474E-2</v>
      </c>
      <c r="CI81" s="58"/>
      <c r="CJ81" s="63">
        <v>1.6111586163549463E-2</v>
      </c>
      <c r="CK81" s="58"/>
      <c r="CL81" s="63">
        <v>-1.9866969598924644E-2</v>
      </c>
      <c r="CM81" s="58"/>
      <c r="CN81" s="63">
        <v>-1.765124233376858E-2</v>
      </c>
      <c r="CO81" s="58"/>
      <c r="CP81" s="63">
        <v>-3.2601670112132108E-2</v>
      </c>
      <c r="CQ81" s="58"/>
      <c r="CR81" s="63">
        <v>4.7411289344507779E-3</v>
      </c>
      <c r="CS81" s="58"/>
      <c r="CT81" s="63">
        <v>0.12413464115526152</v>
      </c>
      <c r="CU81" s="58"/>
      <c r="CV81" s="63">
        <v>0.21466897198527479</v>
      </c>
      <c r="CW81" s="87"/>
      <c r="CX81" s="58">
        <v>1.8334308858271919E-2</v>
      </c>
      <c r="CY81" s="58"/>
      <c r="CZ81" s="63">
        <v>8.2550891656896885E-2</v>
      </c>
      <c r="DA81" s="58"/>
      <c r="DB81" s="63">
        <v>6.6686670909324786E-2</v>
      </c>
      <c r="DC81" s="59"/>
      <c r="DD81" s="140">
        <v>4.7397686442718578E-2</v>
      </c>
      <c r="DE81" s="141"/>
      <c r="DF81" s="139">
        <f>DF80/CF80-1</f>
        <v>0.17492674138067921</v>
      </c>
      <c r="DG81" s="64"/>
      <c r="DH81" s="63">
        <f>DH80/CH80-1</f>
        <v>0.19251196544503224</v>
      </c>
      <c r="DI81" s="64"/>
      <c r="DJ81" s="63">
        <f>DJ80/CJ80-1</f>
        <v>0.12640480754361416</v>
      </c>
      <c r="DK81" s="64"/>
      <c r="DL81" s="63">
        <v>0.18326594407877339</v>
      </c>
      <c r="DM81" s="64"/>
      <c r="DN81" s="63">
        <f>DN80/CN80-1</f>
        <v>0.12159784471161328</v>
      </c>
      <c r="DO81" s="64"/>
      <c r="DP81" s="63">
        <f>DP80/CP80-1</f>
        <v>2.5383638470783954E-2</v>
      </c>
      <c r="DQ81" s="64"/>
      <c r="DR81" s="63">
        <f>DR80/CR80-1</f>
        <v>-2.2925120907220986E-2</v>
      </c>
      <c r="DS81" s="64"/>
      <c r="DT81" s="63">
        <f>DT80/CT80-1</f>
        <v>-3.23814579228483E-2</v>
      </c>
      <c r="DU81" s="64"/>
      <c r="DV81" s="63">
        <f>DV80/CV80-1</f>
        <v>-0.17505882785498927</v>
      </c>
      <c r="DW81" s="64"/>
      <c r="DX81" s="140">
        <f>(DX80/(CF80+CH80+CJ80+CP80+CL80+CN80+CR80+CT80+CV80))-1</f>
        <v>5.341331762544077E-2</v>
      </c>
      <c r="DY81" s="141"/>
    </row>
    <row r="82" spans="2:129" ht="15" customHeight="1" x14ac:dyDescent="0.2">
      <c r="B82" s="316" t="s">
        <v>4</v>
      </c>
      <c r="C82" s="316"/>
      <c r="D82" s="3" t="s">
        <v>88</v>
      </c>
      <c r="AL82" s="26"/>
      <c r="AM82" s="26"/>
      <c r="AQ82" s="26"/>
      <c r="DF82" s="32"/>
      <c r="DG82" s="32"/>
      <c r="DH82" s="32"/>
      <c r="DI82" s="32"/>
      <c r="DJ82" s="32"/>
      <c r="DK82" s="32"/>
      <c r="DL82" s="32"/>
      <c r="DM82" s="32"/>
    </row>
    <row r="83" spans="2:129" ht="15" customHeight="1" x14ac:dyDescent="0.2">
      <c r="B83" s="2"/>
      <c r="C83" s="2"/>
      <c r="D83" s="3"/>
      <c r="AL83" s="26"/>
      <c r="AM83" s="26"/>
      <c r="AQ83" s="26"/>
      <c r="DF83" s="32"/>
      <c r="DG83" s="32"/>
      <c r="DH83" s="32"/>
      <c r="DI83" s="32"/>
      <c r="DJ83" s="32"/>
      <c r="DK83" s="32"/>
      <c r="DL83" s="32"/>
      <c r="DM83" s="32"/>
    </row>
    <row r="84" spans="2:129" ht="15" customHeight="1" x14ac:dyDescent="0.2">
      <c r="AQ84" s="26"/>
      <c r="DF84" s="32"/>
      <c r="DG84" s="32"/>
      <c r="DH84" s="32"/>
      <c r="DI84" s="32"/>
      <c r="DJ84" s="32"/>
      <c r="DK84" s="32"/>
      <c r="DL84" s="32"/>
      <c r="DM84" s="32"/>
    </row>
    <row r="85" spans="2:129" ht="15" customHeight="1" x14ac:dyDescent="0.2">
      <c r="B85" s="5" t="s">
        <v>96</v>
      </c>
      <c r="AS85" s="18"/>
      <c r="DF85" s="32"/>
      <c r="DG85" s="32"/>
      <c r="DH85" s="32"/>
      <c r="DI85" s="32"/>
      <c r="DJ85" s="32"/>
      <c r="DK85" s="32"/>
      <c r="DL85" s="32"/>
      <c r="DM85" s="32"/>
    </row>
    <row r="86" spans="2:129" ht="15" customHeight="1" thickBot="1" x14ac:dyDescent="0.25">
      <c r="B86" s="5"/>
      <c r="AT86" s="35"/>
      <c r="AU86" s="35"/>
      <c r="BO86" s="18"/>
      <c r="DF86" s="32"/>
      <c r="DG86" s="32"/>
      <c r="DH86" s="32"/>
      <c r="DI86" s="32"/>
      <c r="DJ86" s="32"/>
      <c r="DK86" s="32"/>
      <c r="DX86" s="32"/>
      <c r="DY86" s="49" t="s">
        <v>42</v>
      </c>
    </row>
    <row r="87" spans="2:129" ht="15" customHeight="1" thickBot="1" x14ac:dyDescent="0.25">
      <c r="B87" s="323"/>
      <c r="C87" s="324"/>
      <c r="D87" s="324"/>
      <c r="E87" s="325"/>
      <c r="F87" s="52">
        <v>42385</v>
      </c>
      <c r="G87" s="52"/>
      <c r="H87" s="60">
        <v>42417</v>
      </c>
      <c r="I87" s="86"/>
      <c r="J87" s="60">
        <v>42447</v>
      </c>
      <c r="K87" s="86"/>
      <c r="L87" s="60">
        <v>42479</v>
      </c>
      <c r="M87" s="52"/>
      <c r="N87" s="60">
        <v>42492</v>
      </c>
      <c r="O87" s="86"/>
      <c r="P87" s="60">
        <v>42522</v>
      </c>
      <c r="Q87" s="86"/>
      <c r="R87" s="60">
        <v>42553</v>
      </c>
      <c r="S87" s="86"/>
      <c r="T87" s="60">
        <v>42585</v>
      </c>
      <c r="U87" s="86"/>
      <c r="V87" s="60">
        <v>42617</v>
      </c>
      <c r="W87" s="86"/>
      <c r="X87" s="60">
        <v>42649</v>
      </c>
      <c r="Y87" s="86"/>
      <c r="Z87" s="52">
        <v>42681</v>
      </c>
      <c r="AA87" s="52"/>
      <c r="AB87" s="60">
        <v>42712</v>
      </c>
      <c r="AC87" s="53"/>
      <c r="AD87" s="134" t="s">
        <v>76</v>
      </c>
      <c r="AE87" s="135"/>
      <c r="AF87" s="142">
        <v>42736</v>
      </c>
      <c r="AG87" s="86"/>
      <c r="AH87" s="52">
        <v>42768</v>
      </c>
      <c r="AI87" s="52"/>
      <c r="AJ87" s="60">
        <v>42797</v>
      </c>
      <c r="AK87" s="86"/>
      <c r="AL87" s="52">
        <v>42829</v>
      </c>
      <c r="AM87" s="52"/>
      <c r="AN87" s="60">
        <v>42860</v>
      </c>
      <c r="AO87" s="86"/>
      <c r="AP87" s="52">
        <v>42892</v>
      </c>
      <c r="AQ87" s="52"/>
      <c r="AR87" s="60">
        <v>42923</v>
      </c>
      <c r="AS87" s="86"/>
      <c r="AT87" s="295">
        <v>42955</v>
      </c>
      <c r="AU87" s="308"/>
      <c r="AV87" s="295">
        <v>42987</v>
      </c>
      <c r="AW87" s="308"/>
      <c r="AX87" s="295">
        <v>43018</v>
      </c>
      <c r="AY87" s="308"/>
      <c r="AZ87" s="295">
        <v>43050</v>
      </c>
      <c r="BA87" s="308"/>
      <c r="BB87" s="60">
        <v>43081</v>
      </c>
      <c r="BC87" s="53"/>
      <c r="BD87" s="134" t="s">
        <v>81</v>
      </c>
      <c r="BE87" s="135"/>
      <c r="BF87" s="142">
        <v>43111</v>
      </c>
      <c r="BG87" s="86"/>
      <c r="BH87" s="52">
        <v>43133</v>
      </c>
      <c r="BI87" s="52"/>
      <c r="BJ87" s="60">
        <v>43162</v>
      </c>
      <c r="BK87" s="52"/>
      <c r="BL87" s="60">
        <v>43194</v>
      </c>
      <c r="BM87" s="52"/>
      <c r="BN87" s="60">
        <v>43225</v>
      </c>
      <c r="BO87" s="52"/>
      <c r="BP87" s="60">
        <v>43257</v>
      </c>
      <c r="BQ87" s="52"/>
      <c r="BR87" s="60">
        <v>43288</v>
      </c>
      <c r="BS87" s="52"/>
      <c r="BT87" s="60">
        <v>43320</v>
      </c>
      <c r="BU87" s="52"/>
      <c r="BV87" s="60">
        <v>43352</v>
      </c>
      <c r="BW87" s="52"/>
      <c r="BX87" s="60">
        <v>43383</v>
      </c>
      <c r="BY87" s="86"/>
      <c r="BZ87" s="52">
        <v>43415</v>
      </c>
      <c r="CA87" s="52"/>
      <c r="CB87" s="60">
        <v>43446</v>
      </c>
      <c r="CC87" s="53"/>
      <c r="CD87" s="134" t="s">
        <v>81</v>
      </c>
      <c r="CE87" s="135"/>
      <c r="CF87" s="52">
        <v>43473</v>
      </c>
      <c r="CG87" s="52"/>
      <c r="CH87" s="60">
        <v>43505</v>
      </c>
      <c r="CI87" s="52"/>
      <c r="CJ87" s="60">
        <v>43534</v>
      </c>
      <c r="CK87" s="52"/>
      <c r="CL87" s="60">
        <v>43566</v>
      </c>
      <c r="CM87" s="52"/>
      <c r="CN87" s="60">
        <v>43597</v>
      </c>
      <c r="CO87" s="52"/>
      <c r="CP87" s="60">
        <v>43629</v>
      </c>
      <c r="CQ87" s="52"/>
      <c r="CR87" s="60">
        <v>43660</v>
      </c>
      <c r="CS87" s="52"/>
      <c r="CT87" s="60">
        <v>43692</v>
      </c>
      <c r="CU87" s="52"/>
      <c r="CV87" s="60">
        <v>43724</v>
      </c>
      <c r="CW87" s="86"/>
      <c r="CX87" s="52">
        <v>43755</v>
      </c>
      <c r="CY87" s="52"/>
      <c r="CZ87" s="60">
        <v>43787</v>
      </c>
      <c r="DA87" s="52"/>
      <c r="DB87" s="60">
        <v>43818</v>
      </c>
      <c r="DC87" s="53"/>
      <c r="DD87" s="134" t="s">
        <v>81</v>
      </c>
      <c r="DE87" s="135"/>
      <c r="DF87" s="142">
        <v>43838</v>
      </c>
      <c r="DG87" s="52"/>
      <c r="DH87" s="60">
        <v>43870</v>
      </c>
      <c r="DI87" s="86"/>
      <c r="DJ87" s="60">
        <v>43900</v>
      </c>
      <c r="DK87" s="52"/>
      <c r="DL87" s="60">
        <v>43930</v>
      </c>
      <c r="DM87" s="52"/>
      <c r="DN87" s="60">
        <v>43952</v>
      </c>
      <c r="DO87" s="52"/>
      <c r="DP87" s="60">
        <v>43984</v>
      </c>
      <c r="DQ87" s="52"/>
      <c r="DR87" s="60">
        <v>44015</v>
      </c>
      <c r="DS87" s="52"/>
      <c r="DT87" s="60">
        <v>44047</v>
      </c>
      <c r="DU87" s="52"/>
      <c r="DV87" s="60">
        <v>44079</v>
      </c>
      <c r="DW87" s="53"/>
      <c r="DX87" s="134" t="s">
        <v>81</v>
      </c>
      <c r="DY87" s="135"/>
    </row>
    <row r="88" spans="2:129" ht="15" customHeight="1" thickTop="1" x14ac:dyDescent="0.2">
      <c r="B88" s="317" t="s">
        <v>30</v>
      </c>
      <c r="C88" s="318"/>
      <c r="D88" s="318"/>
      <c r="E88" s="319"/>
      <c r="F88" s="193">
        <v>1213</v>
      </c>
      <c r="G88" s="249"/>
      <c r="H88" s="192">
        <v>1141</v>
      </c>
      <c r="I88" s="255"/>
      <c r="J88" s="192">
        <v>1239</v>
      </c>
      <c r="K88" s="255"/>
      <c r="L88" s="192">
        <v>1107</v>
      </c>
      <c r="M88" s="249"/>
      <c r="N88" s="320">
        <v>1073</v>
      </c>
      <c r="O88" s="320"/>
      <c r="P88" s="192">
        <v>925</v>
      </c>
      <c r="Q88" s="255"/>
      <c r="R88" s="192">
        <v>1013</v>
      </c>
      <c r="S88" s="255"/>
      <c r="T88" s="192">
        <v>982</v>
      </c>
      <c r="U88" s="255"/>
      <c r="V88" s="192">
        <v>1025</v>
      </c>
      <c r="W88" s="255"/>
      <c r="X88" s="192">
        <v>1053</v>
      </c>
      <c r="Y88" s="255"/>
      <c r="Z88" s="193">
        <v>1078</v>
      </c>
      <c r="AA88" s="249"/>
      <c r="AB88" s="192">
        <v>1166</v>
      </c>
      <c r="AC88" s="373"/>
      <c r="AD88" s="371">
        <f>H88+F88+J88+L88+N88+P88+R88+T88+V88+X88+Z88+AB88</f>
        <v>13015</v>
      </c>
      <c r="AE88" s="372"/>
      <c r="AF88" s="254">
        <v>1260</v>
      </c>
      <c r="AG88" s="255"/>
      <c r="AH88" s="193">
        <v>1180</v>
      </c>
      <c r="AI88" s="249"/>
      <c r="AJ88" s="192">
        <v>1296</v>
      </c>
      <c r="AK88" s="255"/>
      <c r="AL88" s="193">
        <v>1224</v>
      </c>
      <c r="AM88" s="249"/>
      <c r="AN88" s="192">
        <v>1123</v>
      </c>
      <c r="AO88" s="255"/>
      <c r="AP88" s="193">
        <v>985</v>
      </c>
      <c r="AQ88" s="249"/>
      <c r="AR88" s="192">
        <v>1095</v>
      </c>
      <c r="AS88" s="255"/>
      <c r="AT88" s="192">
        <v>1054</v>
      </c>
      <c r="AU88" s="255"/>
      <c r="AV88" s="192">
        <v>1034</v>
      </c>
      <c r="AW88" s="255"/>
      <c r="AX88" s="192">
        <v>1150</v>
      </c>
      <c r="AY88" s="255"/>
      <c r="AZ88" s="192">
        <v>1115</v>
      </c>
      <c r="BA88" s="249"/>
      <c r="BB88" s="65">
        <v>1150</v>
      </c>
      <c r="BC88" s="66"/>
      <c r="BD88" s="298">
        <f>SUM(AF88:BC88)</f>
        <v>13666</v>
      </c>
      <c r="BE88" s="299"/>
      <c r="BF88" s="254">
        <v>1237</v>
      </c>
      <c r="BG88" s="255"/>
      <c r="BH88" s="193">
        <v>1119</v>
      </c>
      <c r="BI88" s="249"/>
      <c r="BJ88" s="192">
        <v>1331</v>
      </c>
      <c r="BK88" s="249"/>
      <c r="BL88" s="192">
        <v>1199</v>
      </c>
      <c r="BM88" s="249"/>
      <c r="BN88" s="192">
        <v>1231</v>
      </c>
      <c r="BO88" s="249"/>
      <c r="BP88" s="192">
        <v>1058</v>
      </c>
      <c r="BQ88" s="249"/>
      <c r="BR88" s="192">
        <v>1071</v>
      </c>
      <c r="BS88" s="249"/>
      <c r="BT88" s="192">
        <v>1079</v>
      </c>
      <c r="BU88" s="249"/>
      <c r="BV88" s="192">
        <v>1055</v>
      </c>
      <c r="BW88" s="193"/>
      <c r="BX88" s="192">
        <v>1124</v>
      </c>
      <c r="BY88" s="243"/>
      <c r="BZ88" s="193">
        <v>1083</v>
      </c>
      <c r="CA88" s="193"/>
      <c r="CB88" s="192">
        <v>1105</v>
      </c>
      <c r="CC88" s="251"/>
      <c r="CD88" s="233">
        <v>13692</v>
      </c>
      <c r="CE88" s="234"/>
      <c r="CF88" s="193">
        <v>1238</v>
      </c>
      <c r="CG88" s="193"/>
      <c r="CH88" s="192">
        <v>1181</v>
      </c>
      <c r="CI88" s="193"/>
      <c r="CJ88" s="192">
        <v>1277</v>
      </c>
      <c r="CK88" s="193"/>
      <c r="CL88" s="192">
        <v>1203</v>
      </c>
      <c r="CM88" s="193"/>
      <c r="CN88" s="192">
        <v>1167</v>
      </c>
      <c r="CO88" s="193"/>
      <c r="CP88" s="192">
        <v>1057</v>
      </c>
      <c r="CQ88" s="193"/>
      <c r="CR88" s="192">
        <v>1066</v>
      </c>
      <c r="CS88" s="193"/>
      <c r="CT88" s="192">
        <v>1186</v>
      </c>
      <c r="CU88" s="193"/>
      <c r="CV88" s="192">
        <v>1098</v>
      </c>
      <c r="CW88" s="243"/>
      <c r="CX88" s="193">
        <v>1234</v>
      </c>
      <c r="CY88" s="193"/>
      <c r="CZ88" s="192">
        <v>1274</v>
      </c>
      <c r="DA88" s="193"/>
      <c r="DB88" s="192">
        <v>1300</v>
      </c>
      <c r="DC88" s="251"/>
      <c r="DD88" s="233">
        <v>14281</v>
      </c>
      <c r="DE88" s="234"/>
      <c r="DF88" s="197">
        <v>1283</v>
      </c>
      <c r="DG88" s="170"/>
      <c r="DH88" s="65">
        <v>1227</v>
      </c>
      <c r="DI88" s="156"/>
      <c r="DJ88" s="65">
        <v>1210</v>
      </c>
      <c r="DK88" s="170"/>
      <c r="DL88" s="65">
        <v>1022</v>
      </c>
      <c r="DM88" s="170"/>
      <c r="DN88" s="65">
        <v>937</v>
      </c>
      <c r="DO88" s="170"/>
      <c r="DP88" s="65">
        <v>890</v>
      </c>
      <c r="DQ88" s="170"/>
      <c r="DR88" s="65">
        <v>963</v>
      </c>
      <c r="DS88" s="170"/>
      <c r="DT88" s="65">
        <v>1036</v>
      </c>
      <c r="DU88" s="170"/>
      <c r="DV88" s="65">
        <v>993</v>
      </c>
      <c r="DW88" s="66"/>
      <c r="DX88" s="173">
        <f>DF88+DH88+DJ88+DL88+DN88+DP88+DR88+DT88+DV88</f>
        <v>9561</v>
      </c>
      <c r="DY88" s="174"/>
    </row>
    <row r="89" spans="2:129" ht="15" customHeight="1" thickBot="1" x14ac:dyDescent="0.25">
      <c r="B89" s="326" t="s">
        <v>6</v>
      </c>
      <c r="C89" s="327"/>
      <c r="D89" s="327"/>
      <c r="E89" s="328"/>
      <c r="F89" s="56">
        <v>2.3E-2</v>
      </c>
      <c r="G89" s="248"/>
      <c r="H89" s="67">
        <v>-3.3000000000000002E-2</v>
      </c>
      <c r="I89" s="256"/>
      <c r="J89" s="67">
        <v>-4.3999999999999997E-2</v>
      </c>
      <c r="K89" s="256"/>
      <c r="L89" s="67">
        <v>-9.7000000000000003E-2</v>
      </c>
      <c r="M89" s="248"/>
      <c r="N89" s="341">
        <v>-8.3000000000000004E-2</v>
      </c>
      <c r="O89" s="341"/>
      <c r="P89" s="67">
        <v>-0.13600000000000001</v>
      </c>
      <c r="Q89" s="256"/>
      <c r="R89" s="67">
        <v>-8.5000000000000006E-2</v>
      </c>
      <c r="S89" s="256"/>
      <c r="T89" s="67">
        <v>-0.11799999999999999</v>
      </c>
      <c r="U89" s="256"/>
      <c r="V89" s="67">
        <v>-2.4E-2</v>
      </c>
      <c r="W89" s="256"/>
      <c r="X89" s="67">
        <v>-8.5000000000000006E-2</v>
      </c>
      <c r="Y89" s="256"/>
      <c r="Z89" s="56">
        <v>-3.4000000000000002E-2</v>
      </c>
      <c r="AA89" s="248"/>
      <c r="AB89" s="67">
        <v>3.4000000000000002E-2</v>
      </c>
      <c r="AC89" s="478"/>
      <c r="AD89" s="321">
        <v>-5.7000000000000002E-2</v>
      </c>
      <c r="AE89" s="322"/>
      <c r="AF89" s="172">
        <v>3.9E-2</v>
      </c>
      <c r="AG89" s="256"/>
      <c r="AH89" s="56">
        <v>3.4000000000000002E-2</v>
      </c>
      <c r="AI89" s="248"/>
      <c r="AJ89" s="67">
        <v>4.5999999999999999E-2</v>
      </c>
      <c r="AK89" s="256"/>
      <c r="AL89" s="56">
        <v>0.106</v>
      </c>
      <c r="AM89" s="248"/>
      <c r="AN89" s="67">
        <v>4.7E-2</v>
      </c>
      <c r="AO89" s="256"/>
      <c r="AP89" s="56">
        <v>6.5000000000000002E-2</v>
      </c>
      <c r="AQ89" s="248"/>
      <c r="AR89" s="67">
        <v>8.1000000000000003E-2</v>
      </c>
      <c r="AS89" s="248"/>
      <c r="AT89" s="67">
        <v>7.2999999999999995E-2</v>
      </c>
      <c r="AU89" s="248"/>
      <c r="AV89" s="67">
        <v>8.9999999999999993E-3</v>
      </c>
      <c r="AW89" s="248"/>
      <c r="AX89" s="67">
        <v>9.1999999999999998E-2</v>
      </c>
      <c r="AY89" s="248"/>
      <c r="AZ89" s="67">
        <v>3.4000000000000002E-2</v>
      </c>
      <c r="BA89" s="248"/>
      <c r="BB89" s="67">
        <v>-1.4E-2</v>
      </c>
      <c r="BC89" s="68"/>
      <c r="BD89" s="296">
        <v>0.05</v>
      </c>
      <c r="BE89" s="297"/>
      <c r="BF89" s="172">
        <v>-1.7999999999999999E-2</v>
      </c>
      <c r="BG89" s="256"/>
      <c r="BH89" s="56">
        <v>-5.1999999999999998E-2</v>
      </c>
      <c r="BI89" s="248"/>
      <c r="BJ89" s="67">
        <v>2.7E-2</v>
      </c>
      <c r="BK89" s="248"/>
      <c r="BL89" s="67">
        <v>-0.02</v>
      </c>
      <c r="BM89" s="248"/>
      <c r="BN89" s="67">
        <v>9.6000000000000002E-2</v>
      </c>
      <c r="BO89" s="248"/>
      <c r="BP89" s="67">
        <v>7.3999999999999996E-2</v>
      </c>
      <c r="BQ89" s="248"/>
      <c r="BR89" s="67">
        <v>-2.1999999999999999E-2</v>
      </c>
      <c r="BS89" s="248"/>
      <c r="BT89" s="67">
        <v>2.371916508538896E-2</v>
      </c>
      <c r="BU89" s="248"/>
      <c r="BV89" s="67">
        <v>2.0309477756286221E-2</v>
      </c>
      <c r="BW89" s="56"/>
      <c r="BX89" s="67">
        <v>-2.2608695652173938E-2</v>
      </c>
      <c r="BY89" s="84"/>
      <c r="BZ89" s="56">
        <v>-2.8699551569506765E-2</v>
      </c>
      <c r="CA89" s="56"/>
      <c r="CB89" s="67">
        <v>-3.9130434782608692E-2</v>
      </c>
      <c r="CC89" s="57"/>
      <c r="CD89" s="117">
        <v>1.9025318308210082E-3</v>
      </c>
      <c r="CE89" s="118"/>
      <c r="CF89" s="56">
        <v>8.0840743734844622E-4</v>
      </c>
      <c r="CG89" s="56"/>
      <c r="CH89" s="67">
        <v>5.5406613047363829E-2</v>
      </c>
      <c r="CI89" s="56"/>
      <c r="CJ89" s="67">
        <v>-4.0570999248685236E-2</v>
      </c>
      <c r="CK89" s="56"/>
      <c r="CL89" s="67">
        <v>3.3361134278564464E-3</v>
      </c>
      <c r="CM89" s="56"/>
      <c r="CN89" s="67">
        <v>-8.3374203040705863E-3</v>
      </c>
      <c r="CO89" s="56"/>
      <c r="CP89" s="67">
        <v>-9.4517958412099201E-4</v>
      </c>
      <c r="CQ89" s="56"/>
      <c r="CR89" s="67">
        <v>-4.6685340802987696E-3</v>
      </c>
      <c r="CS89" s="56"/>
      <c r="CT89" s="67">
        <v>9.9165894346617156E-2</v>
      </c>
      <c r="CU89" s="56"/>
      <c r="CV89" s="67">
        <v>4.0758293838862647E-2</v>
      </c>
      <c r="CW89" s="84"/>
      <c r="CX89" s="56">
        <v>9.7864768683274095E-2</v>
      </c>
      <c r="CY89" s="56"/>
      <c r="CZ89" s="67">
        <v>0.17636195752539252</v>
      </c>
      <c r="DA89" s="56"/>
      <c r="DB89" s="67">
        <v>0.17647058823529416</v>
      </c>
      <c r="DC89" s="57"/>
      <c r="DD89" s="117">
        <v>4.3017820625182557E-2</v>
      </c>
      <c r="DE89" s="118"/>
      <c r="DF89" s="172">
        <v>3.634894991922466E-2</v>
      </c>
      <c r="DG89" s="171"/>
      <c r="DH89" s="67">
        <f>DH88/CH88-1</f>
        <v>3.8950042337002611E-2</v>
      </c>
      <c r="DI89" s="157"/>
      <c r="DJ89" s="67">
        <f>DJ88/CJ88-1</f>
        <v>-5.2466718872357099E-2</v>
      </c>
      <c r="DK89" s="171"/>
      <c r="DL89" s="67">
        <v>-0.15045719035743976</v>
      </c>
      <c r="DM89" s="171"/>
      <c r="DN89" s="67">
        <f>DN88/CN88-1</f>
        <v>-0.19708654670094261</v>
      </c>
      <c r="DO89" s="171"/>
      <c r="DP89" s="67">
        <f>DP88/CP88-1</f>
        <v>-0.15799432355723741</v>
      </c>
      <c r="DQ89" s="171"/>
      <c r="DR89" s="67">
        <f>DR88/CR88-1</f>
        <v>-9.6622889305816084E-2</v>
      </c>
      <c r="DS89" s="171"/>
      <c r="DT89" s="67">
        <f>DT88/CT88-1</f>
        <v>-0.12647554806070826</v>
      </c>
      <c r="DU89" s="171"/>
      <c r="DV89" s="67">
        <f>DV88/CV88-1</f>
        <v>-9.5628415300546443E-2</v>
      </c>
      <c r="DW89" s="68"/>
      <c r="DX89" s="117">
        <f>(DX88/(CF88+CH88+CJ88+CL88+CN88+CP88+CR88+CT88+CV88)-1)</f>
        <v>-8.708106559725004E-2</v>
      </c>
      <c r="DY89" s="118"/>
    </row>
    <row r="90" spans="2:129" ht="15" customHeight="1" thickTop="1" x14ac:dyDescent="0.2">
      <c r="B90" s="317" t="s">
        <v>31</v>
      </c>
      <c r="C90" s="318"/>
      <c r="D90" s="318"/>
      <c r="E90" s="319"/>
      <c r="F90" s="193">
        <v>17188</v>
      </c>
      <c r="G90" s="255"/>
      <c r="H90" s="192">
        <v>17509</v>
      </c>
      <c r="I90" s="255"/>
      <c r="J90" s="193">
        <v>17359</v>
      </c>
      <c r="K90" s="255"/>
      <c r="L90" s="192">
        <v>15401</v>
      </c>
      <c r="M90" s="255"/>
      <c r="N90" s="192">
        <v>15414</v>
      </c>
      <c r="O90" s="255"/>
      <c r="P90" s="192">
        <v>14571</v>
      </c>
      <c r="Q90" s="255"/>
      <c r="R90" s="192">
        <v>17215</v>
      </c>
      <c r="S90" s="255"/>
      <c r="T90" s="192">
        <v>17456</v>
      </c>
      <c r="U90" s="255"/>
      <c r="V90" s="192">
        <v>18663</v>
      </c>
      <c r="W90" s="255"/>
      <c r="X90" s="192">
        <v>19312</v>
      </c>
      <c r="Y90" s="255"/>
      <c r="Z90" s="193">
        <v>19333</v>
      </c>
      <c r="AA90" s="249"/>
      <c r="AB90" s="192">
        <v>20486</v>
      </c>
      <c r="AC90" s="373"/>
      <c r="AD90" s="371">
        <v>209908</v>
      </c>
      <c r="AE90" s="372"/>
      <c r="AF90" s="254">
        <v>22313</v>
      </c>
      <c r="AG90" s="255"/>
      <c r="AH90" s="193">
        <v>20385</v>
      </c>
      <c r="AI90" s="249"/>
      <c r="AJ90" s="192">
        <v>21198</v>
      </c>
      <c r="AK90" s="255"/>
      <c r="AL90" s="193">
        <v>19879</v>
      </c>
      <c r="AM90" s="249"/>
      <c r="AN90" s="192">
        <v>20532</v>
      </c>
      <c r="AO90" s="255"/>
      <c r="AP90" s="193">
        <v>18362.599999999999</v>
      </c>
      <c r="AQ90" s="249"/>
      <c r="AR90" s="192">
        <v>20751</v>
      </c>
      <c r="AS90" s="249"/>
      <c r="AT90" s="192">
        <v>20025</v>
      </c>
      <c r="AU90" s="249"/>
      <c r="AV90" s="192">
        <v>18432</v>
      </c>
      <c r="AW90" s="249"/>
      <c r="AX90" s="192">
        <v>21352.5</v>
      </c>
      <c r="AY90" s="249"/>
      <c r="AZ90" s="192">
        <v>19856</v>
      </c>
      <c r="BA90" s="249"/>
      <c r="BB90" s="65">
        <v>21599</v>
      </c>
      <c r="BC90" s="66"/>
      <c r="BD90" s="298">
        <v>244684</v>
      </c>
      <c r="BE90" s="299"/>
      <c r="BF90" s="254">
        <v>20239</v>
      </c>
      <c r="BG90" s="255"/>
      <c r="BH90" s="193">
        <v>19700</v>
      </c>
      <c r="BI90" s="249"/>
      <c r="BJ90" s="192">
        <v>21992</v>
      </c>
      <c r="BK90" s="249"/>
      <c r="BL90" s="192">
        <v>21570</v>
      </c>
      <c r="BM90" s="249"/>
      <c r="BN90" s="192">
        <v>22569</v>
      </c>
      <c r="BO90" s="249"/>
      <c r="BP90" s="192">
        <v>19835</v>
      </c>
      <c r="BQ90" s="249"/>
      <c r="BR90" s="192">
        <v>22284</v>
      </c>
      <c r="BS90" s="249"/>
      <c r="BT90" s="192">
        <v>21940</v>
      </c>
      <c r="BU90" s="249"/>
      <c r="BV90" s="192">
        <v>22212</v>
      </c>
      <c r="BW90" s="193"/>
      <c r="BX90" s="192">
        <v>21564</v>
      </c>
      <c r="BY90" s="243"/>
      <c r="BZ90" s="193">
        <v>20949</v>
      </c>
      <c r="CA90" s="193"/>
      <c r="CB90" s="192">
        <v>21214</v>
      </c>
      <c r="CC90" s="251"/>
      <c r="CD90" s="233">
        <v>256068</v>
      </c>
      <c r="CE90" s="234"/>
      <c r="CF90" s="193">
        <v>21279</v>
      </c>
      <c r="CG90" s="193"/>
      <c r="CH90" s="192">
        <v>19829</v>
      </c>
      <c r="CI90" s="193"/>
      <c r="CJ90" s="192">
        <v>20680</v>
      </c>
      <c r="CK90" s="193"/>
      <c r="CL90" s="192">
        <v>20835</v>
      </c>
      <c r="CM90" s="193"/>
      <c r="CN90" s="192">
        <v>21334</v>
      </c>
      <c r="CO90" s="193"/>
      <c r="CP90" s="192">
        <v>20477</v>
      </c>
      <c r="CQ90" s="193"/>
      <c r="CR90" s="192">
        <v>21755</v>
      </c>
      <c r="CS90" s="193"/>
      <c r="CT90" s="192">
        <v>22492</v>
      </c>
      <c r="CU90" s="193"/>
      <c r="CV90" s="192">
        <v>19984</v>
      </c>
      <c r="CW90" s="243"/>
      <c r="CX90" s="193">
        <v>22864</v>
      </c>
      <c r="CY90" s="193"/>
      <c r="CZ90" s="192">
        <v>23123</v>
      </c>
      <c r="DA90" s="193"/>
      <c r="DB90" s="192">
        <v>23131</v>
      </c>
      <c r="DC90" s="251"/>
      <c r="DD90" s="233">
        <v>257783</v>
      </c>
      <c r="DE90" s="234"/>
      <c r="DF90" s="197">
        <v>22527</v>
      </c>
      <c r="DG90" s="170"/>
      <c r="DH90" s="65">
        <v>21615</v>
      </c>
      <c r="DI90" s="156"/>
      <c r="DJ90" s="65">
        <v>23112</v>
      </c>
      <c r="DK90" s="170"/>
      <c r="DL90" s="65">
        <v>22782</v>
      </c>
      <c r="DM90" s="170"/>
      <c r="DN90" s="65">
        <v>19977</v>
      </c>
      <c r="DO90" s="170"/>
      <c r="DP90" s="65">
        <v>17467</v>
      </c>
      <c r="DQ90" s="170"/>
      <c r="DR90" s="65">
        <v>20070</v>
      </c>
      <c r="DS90" s="170"/>
      <c r="DT90" s="65">
        <v>20061</v>
      </c>
      <c r="DU90" s="170"/>
      <c r="DV90" s="65">
        <v>18831</v>
      </c>
      <c r="DW90" s="66"/>
      <c r="DX90" s="173">
        <f>DF90+DH90+DJ90+DL90+DN90+DP90+DR90+DT90+DV90</f>
        <v>186442</v>
      </c>
      <c r="DY90" s="174"/>
    </row>
    <row r="91" spans="2:129" ht="15" customHeight="1" thickBot="1" x14ac:dyDescent="0.25">
      <c r="B91" s="431" t="s">
        <v>6</v>
      </c>
      <c r="C91" s="432"/>
      <c r="D91" s="432"/>
      <c r="E91" s="433"/>
      <c r="F91" s="58">
        <v>-0.106</v>
      </c>
      <c r="G91" s="87"/>
      <c r="H91" s="63">
        <v>-6.2E-2</v>
      </c>
      <c r="I91" s="87"/>
      <c r="J91" s="58">
        <v>-0.127</v>
      </c>
      <c r="K91" s="87"/>
      <c r="L91" s="63">
        <v>-0.20100000000000001</v>
      </c>
      <c r="M91" s="87"/>
      <c r="N91" s="63">
        <v>-0.22800000000000001</v>
      </c>
      <c r="O91" s="87"/>
      <c r="P91" s="63">
        <v>-5.5E-2</v>
      </c>
      <c r="Q91" s="87"/>
      <c r="R91" s="63">
        <v>-2.1999999999999999E-2</v>
      </c>
      <c r="S91" s="87"/>
      <c r="T91" s="63">
        <v>-1.9E-2</v>
      </c>
      <c r="U91" s="87"/>
      <c r="V91" s="63">
        <v>0.221</v>
      </c>
      <c r="W91" s="87"/>
      <c r="X91" s="63">
        <v>6.5000000000000002E-2</v>
      </c>
      <c r="Y91" s="87"/>
      <c r="Z91" s="58">
        <v>1E-3</v>
      </c>
      <c r="AA91" s="58"/>
      <c r="AB91" s="63">
        <v>0.24299999999999999</v>
      </c>
      <c r="AC91" s="59"/>
      <c r="AD91" s="329">
        <v>-3.3000000000000002E-2</v>
      </c>
      <c r="AE91" s="330"/>
      <c r="AF91" s="139">
        <v>0.29799999999999999</v>
      </c>
      <c r="AG91" s="87"/>
      <c r="AH91" s="58">
        <v>0.16400000000000001</v>
      </c>
      <c r="AI91" s="58"/>
      <c r="AJ91" s="63">
        <v>0.221</v>
      </c>
      <c r="AK91" s="87"/>
      <c r="AL91" s="58">
        <v>0.29099999999999998</v>
      </c>
      <c r="AM91" s="58"/>
      <c r="AN91" s="63">
        <v>0.33200000000000002</v>
      </c>
      <c r="AO91" s="87"/>
      <c r="AP91" s="58">
        <v>0.26</v>
      </c>
      <c r="AQ91" s="58"/>
      <c r="AR91" s="63">
        <v>0.20499999999999999</v>
      </c>
      <c r="AS91" s="58"/>
      <c r="AT91" s="63">
        <v>0.14699999999999999</v>
      </c>
      <c r="AU91" s="58"/>
      <c r="AV91" s="63">
        <v>-1.2E-2</v>
      </c>
      <c r="AW91" s="58"/>
      <c r="AX91" s="63">
        <v>0.106</v>
      </c>
      <c r="AY91" s="58"/>
      <c r="AZ91" s="63">
        <v>2.7E-2</v>
      </c>
      <c r="BA91" s="58"/>
      <c r="BB91" s="63">
        <v>5.3999999999999999E-2</v>
      </c>
      <c r="BC91" s="59"/>
      <c r="BD91" s="300">
        <v>0.16600000000000001</v>
      </c>
      <c r="BE91" s="301"/>
      <c r="BF91" s="139">
        <v>-9.2999999999999999E-2</v>
      </c>
      <c r="BG91" s="87"/>
      <c r="BH91" s="58">
        <v>-3.4000000000000002E-2</v>
      </c>
      <c r="BI91" s="58"/>
      <c r="BJ91" s="63">
        <v>3.6999999999999998E-2</v>
      </c>
      <c r="BK91" s="58"/>
      <c r="BL91" s="63">
        <v>8.5000000000000006E-2</v>
      </c>
      <c r="BM91" s="58"/>
      <c r="BN91" s="63">
        <v>9.9000000000000005E-2</v>
      </c>
      <c r="BO91" s="58"/>
      <c r="BP91" s="63">
        <v>0.08</v>
      </c>
      <c r="BQ91" s="58"/>
      <c r="BR91" s="63">
        <v>7.3999999999999996E-2</v>
      </c>
      <c r="BS91" s="58"/>
      <c r="BT91" s="63">
        <v>9.6000000000000002E-2</v>
      </c>
      <c r="BU91" s="58"/>
      <c r="BV91" s="63">
        <v>0.20509120107640055</v>
      </c>
      <c r="BW91" s="58"/>
      <c r="BX91" s="63">
        <v>1.2774751080217861E-2</v>
      </c>
      <c r="BY91" s="87"/>
      <c r="BZ91" s="58">
        <v>5.6642792292948663E-2</v>
      </c>
      <c r="CA91" s="58"/>
      <c r="CB91" s="63">
        <v>-1.7816577639414244E-2</v>
      </c>
      <c r="CC91" s="59"/>
      <c r="CD91" s="140">
        <v>4.6913741684013965E-2</v>
      </c>
      <c r="CE91" s="141"/>
      <c r="CF91" s="58">
        <v>5.1385938040416912E-2</v>
      </c>
      <c r="CG91" s="58"/>
      <c r="CH91" s="63">
        <v>6.5482233502538456E-3</v>
      </c>
      <c r="CI91" s="58"/>
      <c r="CJ91" s="63">
        <v>-0.06</v>
      </c>
      <c r="CK91" s="58"/>
      <c r="CL91" s="63">
        <v>-3.4075104311543813E-2</v>
      </c>
      <c r="CM91" s="58"/>
      <c r="CN91" s="63">
        <v>-1.9920807014235931E-2</v>
      </c>
      <c r="CO91" s="58"/>
      <c r="CP91" s="63">
        <v>3.23670279808419E-2</v>
      </c>
      <c r="CQ91" s="58"/>
      <c r="CR91" s="63">
        <v>-2.3739005564530569E-2</v>
      </c>
      <c r="CS91" s="58"/>
      <c r="CT91" s="63">
        <v>2.5159525979945307E-2</v>
      </c>
      <c r="CU91" s="58"/>
      <c r="CV91" s="63">
        <v>-0.1003061408247794</v>
      </c>
      <c r="CW91" s="87"/>
      <c r="CX91" s="58">
        <v>6.0285661287330816E-2</v>
      </c>
      <c r="CY91" s="58"/>
      <c r="CZ91" s="63">
        <v>0.1037758365554442</v>
      </c>
      <c r="DA91" s="58"/>
      <c r="DB91" s="63">
        <v>9.036485339869893E-2</v>
      </c>
      <c r="DC91" s="59"/>
      <c r="DD91" s="140">
        <v>6.6974397425683119E-3</v>
      </c>
      <c r="DE91" s="141"/>
      <c r="DF91" s="139">
        <f>DF90/CF90-1</f>
        <v>5.8649372620893869E-2</v>
      </c>
      <c r="DG91" s="58"/>
      <c r="DH91" s="63">
        <f>DH90/CH90-1</f>
        <v>9.007009934943766E-2</v>
      </c>
      <c r="DI91" s="87"/>
      <c r="DJ91" s="63">
        <f>DJ90/CJ90-1</f>
        <v>0.11760154738878148</v>
      </c>
      <c r="DK91" s="58"/>
      <c r="DL91" s="63">
        <v>9.3448524118070475E-2</v>
      </c>
      <c r="DM91" s="58"/>
      <c r="DN91" s="63">
        <f>DN90/CN90-1</f>
        <v>-6.360738726914783E-2</v>
      </c>
      <c r="DO91" s="175"/>
      <c r="DP91" s="63">
        <f>DP90/CP90-1</f>
        <v>-0.14699418860184599</v>
      </c>
      <c r="DQ91" s="175"/>
      <c r="DR91" s="63">
        <f>DR90/CR90-1</f>
        <v>-7.7453458974948264E-2</v>
      </c>
      <c r="DS91" s="175"/>
      <c r="DT91" s="63">
        <f>DT90/CT90-1</f>
        <v>-0.1080828739107238</v>
      </c>
      <c r="DU91" s="175"/>
      <c r="DV91" s="63">
        <f>DV90/CV90-1</f>
        <v>-5.7696156925540421E-2</v>
      </c>
      <c r="DW91" s="69"/>
      <c r="DX91" s="140">
        <f>(DX90/(CF90+CH90+CJ90+CL90+CN90+CP90+CR90+CT90+CV90))-1</f>
        <v>-1.1782789600614851E-2</v>
      </c>
      <c r="DY91" s="141"/>
    </row>
    <row r="92" spans="2:129" ht="15" customHeight="1" x14ac:dyDescent="0.2">
      <c r="B92" s="316" t="s">
        <v>3</v>
      </c>
      <c r="C92" s="316"/>
      <c r="D92" s="12" t="s">
        <v>41</v>
      </c>
      <c r="AU92" s="26"/>
    </row>
    <row r="93" spans="2:129" ht="15" customHeight="1" x14ac:dyDescent="0.2">
      <c r="B93" s="316" t="s">
        <v>4</v>
      </c>
      <c r="C93" s="316"/>
      <c r="D93" s="3" t="s">
        <v>43</v>
      </c>
      <c r="AG93" s="26"/>
      <c r="AI93" s="6"/>
    </row>
    <row r="94" spans="2:129" ht="15" customHeight="1" x14ac:dyDescent="0.2">
      <c r="B94" s="2"/>
      <c r="C94" s="2"/>
      <c r="D94" s="3"/>
      <c r="AG94" s="26"/>
      <c r="AI94" s="6"/>
      <c r="AX94" s="26"/>
    </row>
    <row r="95" spans="2:129" ht="15" customHeight="1" x14ac:dyDescent="0.2">
      <c r="B95" s="2"/>
      <c r="C95" s="2"/>
      <c r="D95" s="3"/>
      <c r="AG95" s="26"/>
      <c r="AI95" s="6"/>
      <c r="AX95" s="26"/>
    </row>
    <row r="96" spans="2:129" ht="15" customHeight="1" x14ac:dyDescent="0.2">
      <c r="B96" s="5" t="s">
        <v>72</v>
      </c>
      <c r="AS96" s="18"/>
    </row>
    <row r="97" spans="2:117" ht="15" customHeight="1" thickBot="1" x14ac:dyDescent="0.25">
      <c r="B97" s="5"/>
      <c r="AU97" s="35"/>
      <c r="BM97" s="18"/>
      <c r="DM97" s="18" t="s">
        <v>74</v>
      </c>
    </row>
    <row r="98" spans="2:117" ht="15" customHeight="1" thickBot="1" x14ac:dyDescent="0.25">
      <c r="B98" s="323"/>
      <c r="C98" s="324"/>
      <c r="D98" s="324"/>
      <c r="E98" s="325"/>
      <c r="F98" s="52">
        <v>42385</v>
      </c>
      <c r="G98" s="86"/>
      <c r="H98" s="52">
        <v>42417</v>
      </c>
      <c r="I98" s="86"/>
      <c r="J98" s="52">
        <v>42460</v>
      </c>
      <c r="K98" s="86"/>
      <c r="L98" s="52">
        <v>42461</v>
      </c>
      <c r="M98" s="86"/>
      <c r="N98" s="52">
        <v>42492</v>
      </c>
      <c r="O98" s="86"/>
      <c r="P98" s="52">
        <v>42524</v>
      </c>
      <c r="Q98" s="86"/>
      <c r="R98" s="52">
        <v>42555</v>
      </c>
      <c r="S98" s="86"/>
      <c r="T98" s="52">
        <v>42587</v>
      </c>
      <c r="U98" s="86"/>
      <c r="V98" s="52">
        <v>42619</v>
      </c>
      <c r="W98" s="86"/>
      <c r="X98" s="60">
        <v>42649</v>
      </c>
      <c r="Y98" s="52"/>
      <c r="Z98" s="60">
        <v>42680</v>
      </c>
      <c r="AA98" s="86"/>
      <c r="AB98" s="60">
        <v>42710</v>
      </c>
      <c r="AC98" s="53"/>
      <c r="AD98" s="134" t="s">
        <v>76</v>
      </c>
      <c r="AE98" s="364"/>
      <c r="AF98" s="142">
        <v>42741</v>
      </c>
      <c r="AG98" s="86"/>
      <c r="AH98" s="60">
        <v>42773</v>
      </c>
      <c r="AI98" s="86"/>
      <c r="AJ98" s="60">
        <v>42797</v>
      </c>
      <c r="AK98" s="52"/>
      <c r="AL98" s="60">
        <v>42829</v>
      </c>
      <c r="AM98" s="52"/>
      <c r="AN98" s="60">
        <v>42860</v>
      </c>
      <c r="AO98" s="86"/>
      <c r="AP98" s="60">
        <v>42892</v>
      </c>
      <c r="AQ98" s="86"/>
      <c r="AR98" s="295">
        <v>42923</v>
      </c>
      <c r="AS98" s="308"/>
      <c r="AT98" s="295">
        <v>42955</v>
      </c>
      <c r="AU98" s="308"/>
      <c r="AV98" s="295">
        <v>42987</v>
      </c>
      <c r="AW98" s="308"/>
      <c r="AX98" s="295">
        <v>43018</v>
      </c>
      <c r="AY98" s="308"/>
      <c r="AZ98" s="295">
        <v>43050</v>
      </c>
      <c r="BA98" s="308"/>
      <c r="BB98" s="60">
        <v>43081</v>
      </c>
      <c r="BC98" s="53"/>
      <c r="BD98" s="134" t="s">
        <v>81</v>
      </c>
      <c r="BE98" s="135"/>
      <c r="BF98" s="142">
        <v>43111</v>
      </c>
      <c r="BG98" s="52"/>
      <c r="BH98" s="60">
        <v>43143</v>
      </c>
      <c r="BI98" s="52"/>
      <c r="BJ98" s="60">
        <v>43172</v>
      </c>
      <c r="BK98" s="52"/>
      <c r="BL98" s="60">
        <v>43204</v>
      </c>
      <c r="BM98" s="52"/>
      <c r="BN98" s="60">
        <v>43235</v>
      </c>
      <c r="BO98" s="52"/>
      <c r="BP98" s="60">
        <v>43267</v>
      </c>
      <c r="BQ98" s="86"/>
      <c r="BR98" s="60">
        <v>43298</v>
      </c>
      <c r="BS98" s="52"/>
      <c r="BT98" s="60">
        <v>43330</v>
      </c>
      <c r="BU98" s="52"/>
      <c r="BV98" s="60">
        <v>43362</v>
      </c>
      <c r="BW98" s="86"/>
      <c r="BX98" s="52">
        <v>43393</v>
      </c>
      <c r="BY98" s="52"/>
      <c r="BZ98" s="60">
        <v>43405</v>
      </c>
      <c r="CA98" s="52"/>
      <c r="CB98" s="60">
        <v>43436</v>
      </c>
      <c r="CC98" s="53"/>
      <c r="CD98" s="134" t="s">
        <v>81</v>
      </c>
      <c r="CE98" s="135"/>
      <c r="CF98" s="60">
        <v>43466</v>
      </c>
      <c r="CG98" s="52"/>
      <c r="CH98" s="60">
        <v>43498</v>
      </c>
      <c r="CI98" s="86"/>
      <c r="CJ98" s="60">
        <v>43527</v>
      </c>
      <c r="CK98" s="52"/>
      <c r="CL98" s="60">
        <v>43559</v>
      </c>
      <c r="CM98" s="52"/>
      <c r="CN98" s="60">
        <v>43590</v>
      </c>
      <c r="CO98" s="52"/>
      <c r="CP98" s="60">
        <v>43622</v>
      </c>
      <c r="CQ98" s="52"/>
      <c r="CR98" s="60">
        <v>43652</v>
      </c>
      <c r="CS98" s="52"/>
      <c r="CT98" s="60">
        <v>43684</v>
      </c>
      <c r="CU98" s="52"/>
      <c r="CV98" s="60">
        <v>43716</v>
      </c>
      <c r="CW98" s="52"/>
      <c r="CX98" s="60">
        <v>43747</v>
      </c>
      <c r="CY98" s="52"/>
      <c r="CZ98" s="60">
        <v>43779</v>
      </c>
      <c r="DA98" s="52"/>
      <c r="DB98" s="60">
        <v>43810</v>
      </c>
      <c r="DC98" s="52"/>
      <c r="DD98" s="134" t="s">
        <v>81</v>
      </c>
      <c r="DE98" s="135"/>
      <c r="DF98" s="142">
        <v>43840</v>
      </c>
      <c r="DG98" s="52"/>
      <c r="DH98" s="60">
        <v>43872</v>
      </c>
      <c r="DI98" s="52"/>
      <c r="DJ98" s="60">
        <v>43902</v>
      </c>
      <c r="DK98" s="53"/>
      <c r="DL98" s="134" t="s">
        <v>81</v>
      </c>
      <c r="DM98" s="135"/>
    </row>
    <row r="99" spans="2:117" ht="15" customHeight="1" thickTop="1" x14ac:dyDescent="0.2">
      <c r="B99" s="317" t="s">
        <v>14</v>
      </c>
      <c r="C99" s="318"/>
      <c r="D99" s="318"/>
      <c r="E99" s="319"/>
      <c r="F99" s="243">
        <v>207.68833742109285</v>
      </c>
      <c r="G99" s="320"/>
      <c r="H99" s="243">
        <v>207.21429841984641</v>
      </c>
      <c r="I99" s="320"/>
      <c r="J99" s="243">
        <v>197.86313843432112</v>
      </c>
      <c r="K99" s="320"/>
      <c r="L99" s="243">
        <v>161.99171838687633</v>
      </c>
      <c r="M99" s="320"/>
      <c r="N99" s="243">
        <v>144.78188058381249</v>
      </c>
      <c r="O99" s="320"/>
      <c r="P99" s="243">
        <v>148.19366519239279</v>
      </c>
      <c r="Q99" s="320"/>
      <c r="R99" s="243">
        <v>175.7249615616582</v>
      </c>
      <c r="S99" s="320"/>
      <c r="T99" s="336">
        <v>180.459</v>
      </c>
      <c r="U99" s="337"/>
      <c r="V99" s="336">
        <v>162.26</v>
      </c>
      <c r="W99" s="337"/>
      <c r="X99" s="336">
        <v>173.97200000000001</v>
      </c>
      <c r="Y99" s="337"/>
      <c r="Z99" s="336">
        <v>183.04</v>
      </c>
      <c r="AA99" s="337"/>
      <c r="AB99" s="336">
        <v>219.15299999999999</v>
      </c>
      <c r="AC99" s="337"/>
      <c r="AD99" s="227">
        <f>SUM(F99:AC99)</f>
        <v>2162.3420000000001</v>
      </c>
      <c r="AE99" s="191"/>
      <c r="AF99" s="136">
        <v>219.31782000000001</v>
      </c>
      <c r="AG99" s="61"/>
      <c r="AH99" s="61">
        <v>180.89717999999999</v>
      </c>
      <c r="AI99" s="61"/>
      <c r="AJ99" s="61">
        <v>191.23899999999995</v>
      </c>
      <c r="AK99" s="61"/>
      <c r="AL99" s="61">
        <v>188.17500000000001</v>
      </c>
      <c r="AM99" s="61"/>
      <c r="AN99" s="61">
        <v>161.92400000000004</v>
      </c>
      <c r="AO99" s="61"/>
      <c r="AP99" s="61">
        <v>163.947</v>
      </c>
      <c r="AQ99" s="61"/>
      <c r="AR99" s="61">
        <v>195.108</v>
      </c>
      <c r="AS99" s="62"/>
      <c r="AT99" s="61">
        <v>191.12200000000001</v>
      </c>
      <c r="AU99" s="62"/>
      <c r="AV99" s="61">
        <v>171.87899999999999</v>
      </c>
      <c r="AW99" s="62"/>
      <c r="AX99" s="61">
        <v>168.953</v>
      </c>
      <c r="AY99" s="62"/>
      <c r="AZ99" s="61">
        <v>169.28299999999999</v>
      </c>
      <c r="BA99" s="62"/>
      <c r="BB99" s="61">
        <v>219.88300000000001</v>
      </c>
      <c r="BC99" s="62"/>
      <c r="BD99" s="280">
        <f>SUM(AF99:BC99)</f>
        <v>2221.7279999999996</v>
      </c>
      <c r="BE99" s="281"/>
      <c r="BF99" s="162">
        <v>225.7</v>
      </c>
      <c r="BG99" s="235"/>
      <c r="BH99" s="235">
        <v>204.489</v>
      </c>
      <c r="BI99" s="242"/>
      <c r="BJ99" s="235">
        <v>216.57499999999999</v>
      </c>
      <c r="BK99" s="242"/>
      <c r="BL99" s="235">
        <v>181.494</v>
      </c>
      <c r="BM99" s="242"/>
      <c r="BN99" s="235">
        <v>161.90700000000001</v>
      </c>
      <c r="BO99" s="242"/>
      <c r="BP99" s="235">
        <v>167.85300000000001</v>
      </c>
      <c r="BQ99" s="246"/>
      <c r="BR99" s="235">
        <v>192.64599999999999</v>
      </c>
      <c r="BS99" s="242"/>
      <c r="BT99" s="235">
        <v>180.38800000000001</v>
      </c>
      <c r="BU99" s="242"/>
      <c r="BV99" s="235">
        <v>162.334</v>
      </c>
      <c r="BW99" s="246"/>
      <c r="BX99" s="242">
        <v>176.59800000000001</v>
      </c>
      <c r="BY99" s="242"/>
      <c r="BZ99" s="235">
        <v>181.32</v>
      </c>
      <c r="CA99" s="242"/>
      <c r="CB99" s="235">
        <v>221.87799999999999</v>
      </c>
      <c r="CC99" s="236"/>
      <c r="CD99" s="280">
        <f>SUM(BF99:CC99)</f>
        <v>2273.1820000000002</v>
      </c>
      <c r="CE99" s="281"/>
      <c r="CF99" s="61">
        <v>264.101</v>
      </c>
      <c r="CG99" s="62"/>
      <c r="CH99" s="61">
        <v>196.464</v>
      </c>
      <c r="CI99" s="61"/>
      <c r="CJ99" s="61">
        <v>186.113</v>
      </c>
      <c r="CK99" s="62"/>
      <c r="CL99" s="61">
        <v>176.30199999999999</v>
      </c>
      <c r="CM99" s="62"/>
      <c r="CN99" s="61">
        <v>151.38999999999999</v>
      </c>
      <c r="CO99" s="62"/>
      <c r="CP99" s="61">
        <v>164.62100000000001</v>
      </c>
      <c r="CQ99" s="62"/>
      <c r="CR99" s="61">
        <v>192.99199999999999</v>
      </c>
      <c r="CS99" s="62"/>
      <c r="CT99" s="61">
        <v>182.74299999999999</v>
      </c>
      <c r="CU99" s="62"/>
      <c r="CV99" s="61">
        <v>153.245</v>
      </c>
      <c r="CW99" s="62"/>
      <c r="CX99" s="61">
        <v>166.346</v>
      </c>
      <c r="CY99" s="62"/>
      <c r="CZ99" s="61">
        <v>162.642</v>
      </c>
      <c r="DA99" s="62"/>
      <c r="DB99" s="558" t="s">
        <v>54</v>
      </c>
      <c r="DC99" s="62"/>
      <c r="DD99" s="137" t="s">
        <v>54</v>
      </c>
      <c r="DE99" s="138"/>
      <c r="DF99" s="162">
        <v>215.45699999999999</v>
      </c>
      <c r="DG99" s="62"/>
      <c r="DH99" s="128">
        <v>166.78899999999999</v>
      </c>
      <c r="DI99" s="169"/>
      <c r="DJ99" s="128">
        <v>73.519000000000005</v>
      </c>
      <c r="DK99" s="129"/>
      <c r="DL99" s="163">
        <f>DF99+DH99+DJ99</f>
        <v>455.76499999999999</v>
      </c>
      <c r="DM99" s="164"/>
    </row>
    <row r="100" spans="2:117" ht="15" customHeight="1" thickBot="1" x14ac:dyDescent="0.25">
      <c r="B100" s="431" t="s">
        <v>6</v>
      </c>
      <c r="C100" s="432"/>
      <c r="D100" s="432"/>
      <c r="E100" s="433"/>
      <c r="F100" s="334">
        <v>-0.05</v>
      </c>
      <c r="G100" s="335"/>
      <c r="H100" s="63">
        <v>9.7000000000000003E-2</v>
      </c>
      <c r="I100" s="87"/>
      <c r="J100" s="63">
        <v>-3.1E-2</v>
      </c>
      <c r="K100" s="87"/>
      <c r="L100" s="63">
        <v>-0.104</v>
      </c>
      <c r="M100" s="87"/>
      <c r="N100" s="63">
        <v>-0.14299999999999999</v>
      </c>
      <c r="O100" s="87"/>
      <c r="P100" s="63">
        <v>-0.14399999999999999</v>
      </c>
      <c r="Q100" s="87"/>
      <c r="R100" s="63">
        <v>-0.126</v>
      </c>
      <c r="S100" s="87"/>
      <c r="T100" s="63">
        <v>-3.7999999999999999E-2</v>
      </c>
      <c r="U100" s="87"/>
      <c r="V100" s="63">
        <v>-4.0000000000000001E-3</v>
      </c>
      <c r="W100" s="87"/>
      <c r="X100" s="63">
        <v>-2.1000000000000001E-2</v>
      </c>
      <c r="Y100" s="87"/>
      <c r="Z100" s="63">
        <v>-3.9E-2</v>
      </c>
      <c r="AA100" s="87"/>
      <c r="AB100" s="63">
        <v>-3.6999999999999998E-2</v>
      </c>
      <c r="AC100" s="59"/>
      <c r="AD100" s="87">
        <v>-5.1999999999999998E-2</v>
      </c>
      <c r="AE100" s="63"/>
      <c r="AF100" s="279">
        <v>5.5994875414348E-2</v>
      </c>
      <c r="AG100" s="130"/>
      <c r="AH100" s="130">
        <v>-0.12700435549348099</v>
      </c>
      <c r="AI100" s="130"/>
      <c r="AJ100" s="130">
        <v>-3.3478385548402656E-2</v>
      </c>
      <c r="AK100" s="130"/>
      <c r="AL100" s="130">
        <v>-4.1803610425672488E-4</v>
      </c>
      <c r="AM100" s="130"/>
      <c r="AN100" s="130">
        <v>0.11839961842645197</v>
      </c>
      <c r="AO100" s="130"/>
      <c r="AP100" s="130">
        <v>0.10630234961228213</v>
      </c>
      <c r="AQ100" s="130"/>
      <c r="AR100" s="130">
        <f>AR99/R99-1</f>
        <v>0.11030327317238142</v>
      </c>
      <c r="AS100" s="131"/>
      <c r="AT100" s="130">
        <v>5.8999999999999997E-2</v>
      </c>
      <c r="AU100" s="131"/>
      <c r="AV100" s="130">
        <v>5.8999999999999997E-2</v>
      </c>
      <c r="AW100" s="131"/>
      <c r="AX100" s="130">
        <f>AX99/X99-1</f>
        <v>-2.8849470029659985E-2</v>
      </c>
      <c r="AY100" s="131"/>
      <c r="AZ100" s="130">
        <f>AZ99/Z99-1</f>
        <v>-7.5158435314685357E-2</v>
      </c>
      <c r="BA100" s="131"/>
      <c r="BB100" s="130">
        <v>3.0000000000000001E-3</v>
      </c>
      <c r="BC100" s="131"/>
      <c r="BD100" s="521">
        <v>2.7E-2</v>
      </c>
      <c r="BE100" s="522"/>
      <c r="BF100" s="279">
        <v>2.9100143344485074E-2</v>
      </c>
      <c r="BG100" s="131"/>
      <c r="BH100" s="131">
        <v>0.1304156316864642</v>
      </c>
      <c r="BI100" s="240"/>
      <c r="BJ100" s="131">
        <v>0.13248343695585141</v>
      </c>
      <c r="BK100" s="240"/>
      <c r="BL100" s="131">
        <v>0.12085916849880163</v>
      </c>
      <c r="BM100" s="240"/>
      <c r="BN100" s="131">
        <v>-1.0498752501186814E-4</v>
      </c>
      <c r="BO100" s="240"/>
      <c r="BP100" s="131">
        <v>2.3824772639938541E-2</v>
      </c>
      <c r="BQ100" s="247"/>
      <c r="BR100" s="131">
        <v>-1.2618652233634786E-2</v>
      </c>
      <c r="BS100" s="240"/>
      <c r="BT100" s="131">
        <v>-5.60000837306176E-2</v>
      </c>
      <c r="BU100" s="240"/>
      <c r="BV100" s="131">
        <v>-5.5533253044292685E-2</v>
      </c>
      <c r="BW100" s="247"/>
      <c r="BX100" s="240">
        <v>4.4999999999999998E-2</v>
      </c>
      <c r="BY100" s="240"/>
      <c r="BZ100" s="131">
        <v>7.0999999999999994E-2</v>
      </c>
      <c r="CA100" s="240"/>
      <c r="CB100" s="131">
        <v>8.9999999999999993E-3</v>
      </c>
      <c r="CC100" s="237"/>
      <c r="CD100" s="521">
        <v>2.3E-2</v>
      </c>
      <c r="CE100" s="522"/>
      <c r="CF100" s="130">
        <v>0.1701417811253878</v>
      </c>
      <c r="CG100" s="131"/>
      <c r="CH100" s="130">
        <v>-3.9244164722796904E-2</v>
      </c>
      <c r="CI100" s="130"/>
      <c r="CJ100" s="130">
        <v>-0.1406533533417984</v>
      </c>
      <c r="CK100" s="131"/>
      <c r="CL100" s="130">
        <v>-2.8607006292219017E-2</v>
      </c>
      <c r="CM100" s="131"/>
      <c r="CN100" s="130">
        <v>-6.4957043240873036E-2</v>
      </c>
      <c r="CO100" s="131"/>
      <c r="CP100" s="130">
        <v>-1.9254943313494532E-2</v>
      </c>
      <c r="CQ100" s="131"/>
      <c r="CR100" s="130">
        <v>1.7960404057182355E-3</v>
      </c>
      <c r="CS100" s="131"/>
      <c r="CT100" s="130">
        <v>1.3055192141384175E-2</v>
      </c>
      <c r="CU100" s="131"/>
      <c r="CV100" s="130">
        <v>-5.5989503123190398E-2</v>
      </c>
      <c r="CW100" s="131"/>
      <c r="CX100" s="130">
        <v>-5.8052752579304423E-2</v>
      </c>
      <c r="CY100" s="131"/>
      <c r="CZ100" s="130">
        <v>-0.1030112508272667</v>
      </c>
      <c r="DA100" s="131"/>
      <c r="DB100" s="130" t="s">
        <v>54</v>
      </c>
      <c r="DC100" s="131"/>
      <c r="DD100" s="562" t="s">
        <v>54</v>
      </c>
      <c r="DE100" s="563"/>
      <c r="DF100" s="130">
        <f>DF99/CF99-1</f>
        <v>-0.1841871102343422</v>
      </c>
      <c r="DG100" s="131"/>
      <c r="DH100" s="130">
        <f>DH99/CH99-1</f>
        <v>-0.1510454841599479</v>
      </c>
      <c r="DI100" s="131"/>
      <c r="DJ100" s="130">
        <f>DJ99/CJ99-1</f>
        <v>-0.60497654650669208</v>
      </c>
      <c r="DK100" s="131"/>
      <c r="DL100" s="165">
        <f>((DL99/(CF99+CH99+CJ99))-1)</f>
        <v>-0.29522111468149526</v>
      </c>
      <c r="DM100" s="166"/>
    </row>
    <row r="101" spans="2:117" ht="15" customHeight="1" x14ac:dyDescent="0.2">
      <c r="B101" s="316" t="s">
        <v>3</v>
      </c>
      <c r="C101" s="316"/>
      <c r="D101" s="1" t="s">
        <v>73</v>
      </c>
      <c r="AE101" s="41"/>
      <c r="AG101" s="43"/>
      <c r="AH101" s="44"/>
      <c r="AI101" s="43"/>
      <c r="AJ101" s="44"/>
      <c r="AK101" s="43"/>
      <c r="AL101" s="44"/>
      <c r="AM101" s="43"/>
      <c r="AN101" s="44"/>
      <c r="AO101" s="43"/>
      <c r="AP101" s="44"/>
      <c r="AQ101" s="43"/>
      <c r="AR101" s="44"/>
      <c r="AS101" s="43"/>
      <c r="AT101" s="45"/>
      <c r="AU101" s="43"/>
      <c r="AV101" s="45"/>
      <c r="AW101" s="43"/>
      <c r="AX101" s="45"/>
      <c r="AY101" s="43"/>
      <c r="AZ101" s="44"/>
      <c r="BA101" s="43"/>
      <c r="BB101" s="44"/>
      <c r="BC101" s="43"/>
      <c r="BD101" s="44"/>
      <c r="BE101" s="43"/>
    </row>
    <row r="102" spans="2:117" ht="15" customHeight="1" x14ac:dyDescent="0.2">
      <c r="B102" s="316" t="s">
        <v>4</v>
      </c>
      <c r="C102" s="316"/>
      <c r="D102" s="3" t="s">
        <v>9</v>
      </c>
      <c r="R102" s="26"/>
      <c r="AE102" s="41"/>
      <c r="BD102" s="42"/>
      <c r="BE102" s="37" t="s">
        <v>85</v>
      </c>
      <c r="CD102" s="26"/>
      <c r="CE102" s="42"/>
    </row>
    <row r="103" spans="2:117" ht="15" customHeight="1" x14ac:dyDescent="0.2">
      <c r="B103" s="2"/>
      <c r="C103" s="2"/>
      <c r="D103" s="3"/>
      <c r="S103" s="40"/>
      <c r="AE103" s="40"/>
      <c r="BD103" s="32"/>
      <c r="CE103" s="28"/>
    </row>
    <row r="104" spans="2:117" ht="15" customHeight="1" x14ac:dyDescent="0.2">
      <c r="B104" s="2"/>
      <c r="C104" s="2"/>
      <c r="D104" s="3"/>
      <c r="S104" s="42"/>
      <c r="AE104" s="28"/>
      <c r="BD104" s="32"/>
    </row>
    <row r="105" spans="2:117" ht="15" customHeight="1" x14ac:dyDescent="0.2">
      <c r="B105" s="5" t="s">
        <v>32</v>
      </c>
      <c r="S105" s="28"/>
      <c r="AR105" s="26"/>
      <c r="AS105" s="33"/>
      <c r="BD105" s="32"/>
    </row>
    <row r="106" spans="2:117" ht="15" customHeight="1" thickBot="1" x14ac:dyDescent="0.25">
      <c r="B106" s="5"/>
      <c r="BD106" s="26"/>
      <c r="BO106" s="33"/>
      <c r="DK106" s="33" t="s">
        <v>33</v>
      </c>
    </row>
    <row r="107" spans="2:117" ht="15" customHeight="1" thickBot="1" x14ac:dyDescent="0.25">
      <c r="B107" s="323"/>
      <c r="C107" s="324"/>
      <c r="D107" s="324"/>
      <c r="E107" s="325"/>
      <c r="F107" s="142">
        <v>42385</v>
      </c>
      <c r="G107" s="86"/>
      <c r="H107" s="52">
        <v>42417</v>
      </c>
      <c r="I107" s="52"/>
      <c r="J107" s="60">
        <v>42460</v>
      </c>
      <c r="K107" s="86"/>
      <c r="L107" s="60">
        <v>42479</v>
      </c>
      <c r="M107" s="52"/>
      <c r="N107" s="60">
        <v>42492</v>
      </c>
      <c r="O107" s="86"/>
      <c r="P107" s="52">
        <v>42524</v>
      </c>
      <c r="Q107" s="52"/>
      <c r="R107" s="60">
        <v>42555</v>
      </c>
      <c r="S107" s="52"/>
      <c r="T107" s="60">
        <v>42586</v>
      </c>
      <c r="U107" s="52"/>
      <c r="V107" s="60">
        <v>42618</v>
      </c>
      <c r="W107" s="86"/>
      <c r="X107" s="60">
        <v>42649</v>
      </c>
      <c r="Y107" s="52"/>
      <c r="Z107" s="60">
        <v>42681</v>
      </c>
      <c r="AA107" s="86"/>
      <c r="AB107" s="60">
        <v>42712</v>
      </c>
      <c r="AC107" s="53"/>
      <c r="AD107" s="134" t="s">
        <v>76</v>
      </c>
      <c r="AE107" s="135"/>
      <c r="AF107" s="52">
        <v>42741</v>
      </c>
      <c r="AG107" s="86"/>
      <c r="AH107" s="52">
        <v>42773</v>
      </c>
      <c r="AI107" s="86"/>
      <c r="AJ107" s="52">
        <v>42802</v>
      </c>
      <c r="AK107" s="86"/>
      <c r="AL107" s="52">
        <v>42834</v>
      </c>
      <c r="AM107" s="86"/>
      <c r="AN107" s="52">
        <v>42865</v>
      </c>
      <c r="AO107" s="86"/>
      <c r="AP107" s="52">
        <v>42897</v>
      </c>
      <c r="AQ107" s="52"/>
      <c r="AR107" s="60">
        <v>42928</v>
      </c>
      <c r="AS107" s="52"/>
      <c r="AT107" s="309">
        <v>42955</v>
      </c>
      <c r="AU107" s="295"/>
      <c r="AV107" s="309">
        <v>42987</v>
      </c>
      <c r="AW107" s="295"/>
      <c r="AX107" s="309">
        <v>43018</v>
      </c>
      <c r="AY107" s="295"/>
      <c r="AZ107" s="309">
        <v>43050</v>
      </c>
      <c r="BA107" s="295"/>
      <c r="BB107" s="60">
        <v>43081</v>
      </c>
      <c r="BC107" s="53"/>
      <c r="BD107" s="134" t="s">
        <v>82</v>
      </c>
      <c r="BE107" s="135"/>
      <c r="BF107" s="142">
        <v>43111</v>
      </c>
      <c r="BG107" s="52"/>
      <c r="BH107" s="60">
        <v>43143</v>
      </c>
      <c r="BI107" s="52"/>
      <c r="BJ107" s="60">
        <v>43172</v>
      </c>
      <c r="BK107" s="86"/>
      <c r="BL107" s="60">
        <v>43191</v>
      </c>
      <c r="BM107" s="86"/>
      <c r="BN107" s="60">
        <v>43222</v>
      </c>
      <c r="BO107" s="86"/>
      <c r="BP107" s="60">
        <v>43254</v>
      </c>
      <c r="BQ107" s="86"/>
      <c r="BR107" s="60">
        <v>43285</v>
      </c>
      <c r="BS107" s="86"/>
      <c r="BT107" s="60">
        <v>43317</v>
      </c>
      <c r="BU107" s="86"/>
      <c r="BV107" s="60">
        <v>43349</v>
      </c>
      <c r="BW107" s="86"/>
      <c r="BX107" s="60">
        <v>43380</v>
      </c>
      <c r="BY107" s="86"/>
      <c r="BZ107" s="60">
        <v>43412</v>
      </c>
      <c r="CA107" s="86"/>
      <c r="CB107" s="60">
        <v>43443</v>
      </c>
      <c r="CC107" s="86"/>
      <c r="CD107" s="134" t="s">
        <v>82</v>
      </c>
      <c r="CE107" s="135"/>
      <c r="CF107" s="60">
        <v>43473</v>
      </c>
      <c r="CG107" s="86"/>
      <c r="CH107" s="60">
        <v>43505</v>
      </c>
      <c r="CI107" s="86"/>
      <c r="CJ107" s="60">
        <v>43534</v>
      </c>
      <c r="CK107" s="86"/>
      <c r="CL107" s="60">
        <v>43566</v>
      </c>
      <c r="CM107" s="86"/>
      <c r="CN107" s="60">
        <v>43597</v>
      </c>
      <c r="CO107" s="86"/>
      <c r="CP107" s="60">
        <v>43629</v>
      </c>
      <c r="CQ107" s="86"/>
      <c r="CR107" s="60">
        <v>43660</v>
      </c>
      <c r="CS107" s="86"/>
      <c r="CT107" s="60">
        <v>43692</v>
      </c>
      <c r="CU107" s="86"/>
      <c r="CV107" s="60">
        <v>43724</v>
      </c>
      <c r="CW107" s="86"/>
      <c r="CX107" s="60">
        <v>43755</v>
      </c>
      <c r="CY107" s="86"/>
      <c r="CZ107" s="60">
        <v>43787</v>
      </c>
      <c r="DA107" s="86"/>
      <c r="DB107" s="60">
        <v>43818</v>
      </c>
      <c r="DC107" s="86"/>
      <c r="DD107" s="134" t="s">
        <v>82</v>
      </c>
      <c r="DE107" s="135"/>
      <c r="DF107" s="60">
        <v>43840</v>
      </c>
      <c r="DG107" s="52"/>
      <c r="DH107" s="60">
        <v>43872</v>
      </c>
      <c r="DI107" s="86"/>
      <c r="DJ107" s="134" t="s">
        <v>81</v>
      </c>
      <c r="DK107" s="135"/>
    </row>
    <row r="108" spans="2:117" ht="15" customHeight="1" thickTop="1" thickBot="1" x14ac:dyDescent="0.25">
      <c r="B108" s="445" t="s">
        <v>14</v>
      </c>
      <c r="C108" s="446"/>
      <c r="D108" s="446"/>
      <c r="E108" s="447"/>
      <c r="F108" s="148">
        <v>10452</v>
      </c>
      <c r="G108" s="159"/>
      <c r="H108" s="338">
        <v>10459</v>
      </c>
      <c r="I108" s="244"/>
      <c r="J108" s="338">
        <v>10452</v>
      </c>
      <c r="K108" s="278"/>
      <c r="L108" s="244">
        <v>10452</v>
      </c>
      <c r="M108" s="278"/>
      <c r="N108" s="244">
        <v>10447</v>
      </c>
      <c r="O108" s="244"/>
      <c r="P108" s="338">
        <v>10447</v>
      </c>
      <c r="Q108" s="244"/>
      <c r="R108" s="338">
        <v>10498</v>
      </c>
      <c r="S108" s="244"/>
      <c r="T108" s="338">
        <v>10449</v>
      </c>
      <c r="U108" s="244"/>
      <c r="V108" s="338">
        <v>10449</v>
      </c>
      <c r="W108" s="244"/>
      <c r="X108" s="338">
        <v>10499</v>
      </c>
      <c r="Y108" s="244"/>
      <c r="Z108" s="338">
        <v>10376</v>
      </c>
      <c r="AA108" s="278"/>
      <c r="AB108" s="158">
        <v>10369</v>
      </c>
      <c r="AC108" s="365"/>
      <c r="AD108" s="150">
        <v>10369</v>
      </c>
      <c r="AE108" s="151"/>
      <c r="AF108" s="338">
        <v>10405</v>
      </c>
      <c r="AG108" s="244"/>
      <c r="AH108" s="338">
        <v>10405</v>
      </c>
      <c r="AI108" s="244"/>
      <c r="AJ108" s="338">
        <v>10500</v>
      </c>
      <c r="AK108" s="244"/>
      <c r="AL108" s="338">
        <v>10500</v>
      </c>
      <c r="AM108" s="244"/>
      <c r="AN108" s="338">
        <v>10488</v>
      </c>
      <c r="AO108" s="244"/>
      <c r="AP108" s="338">
        <v>10488</v>
      </c>
      <c r="AQ108" s="278"/>
      <c r="AR108" s="306">
        <v>10500</v>
      </c>
      <c r="AS108" s="307"/>
      <c r="AT108" s="306">
        <v>10500</v>
      </c>
      <c r="AU108" s="307"/>
      <c r="AV108" s="306">
        <v>10500</v>
      </c>
      <c r="AW108" s="307"/>
      <c r="AX108" s="306">
        <v>10500</v>
      </c>
      <c r="AY108" s="307"/>
      <c r="AZ108" s="306">
        <v>10500</v>
      </c>
      <c r="BA108" s="307"/>
      <c r="BB108" s="306">
        <v>10500</v>
      </c>
      <c r="BC108" s="307"/>
      <c r="BD108" s="302">
        <v>10500</v>
      </c>
      <c r="BE108" s="303"/>
      <c r="BF108" s="277">
        <v>10500</v>
      </c>
      <c r="BG108" s="278"/>
      <c r="BH108" s="244">
        <v>10500</v>
      </c>
      <c r="BI108" s="278"/>
      <c r="BJ108" s="244">
        <v>10199</v>
      </c>
      <c r="BK108" s="244"/>
      <c r="BL108" s="244">
        <v>10199</v>
      </c>
      <c r="BM108" s="244"/>
      <c r="BN108" s="244">
        <v>10199</v>
      </c>
      <c r="BO108" s="244"/>
      <c r="BP108" s="244">
        <v>10205</v>
      </c>
      <c r="BQ108" s="244"/>
      <c r="BR108" s="244">
        <v>10205</v>
      </c>
      <c r="BS108" s="244"/>
      <c r="BT108" s="244">
        <v>10205</v>
      </c>
      <c r="BU108" s="244"/>
      <c r="BV108" s="244">
        <v>10205</v>
      </c>
      <c r="BW108" s="244"/>
      <c r="BX108" s="244">
        <v>10205</v>
      </c>
      <c r="BY108" s="244"/>
      <c r="BZ108" s="244">
        <v>10205</v>
      </c>
      <c r="CA108" s="244"/>
      <c r="CB108" s="244">
        <v>10205</v>
      </c>
      <c r="CC108" s="244"/>
      <c r="CD108" s="552">
        <v>10205</v>
      </c>
      <c r="CE108" s="553"/>
      <c r="CF108" s="244">
        <v>10205</v>
      </c>
      <c r="CG108" s="244"/>
      <c r="CH108" s="244">
        <v>10205</v>
      </c>
      <c r="CI108" s="244"/>
      <c r="CJ108" s="244">
        <v>10205</v>
      </c>
      <c r="CK108" s="244"/>
      <c r="CL108" s="244">
        <v>10205</v>
      </c>
      <c r="CM108" s="244"/>
      <c r="CN108" s="244">
        <v>10205</v>
      </c>
      <c r="CO108" s="244"/>
      <c r="CP108" s="244">
        <v>10205</v>
      </c>
      <c r="CQ108" s="244"/>
      <c r="CR108" s="244">
        <v>10205</v>
      </c>
      <c r="CS108" s="244"/>
      <c r="CT108" s="244">
        <v>10205</v>
      </c>
      <c r="CU108" s="244"/>
      <c r="CV108" s="244">
        <v>10205</v>
      </c>
      <c r="CW108" s="244"/>
      <c r="CX108" s="244">
        <v>10205</v>
      </c>
      <c r="CY108" s="244"/>
      <c r="CZ108" s="244">
        <v>10205</v>
      </c>
      <c r="DA108" s="244"/>
      <c r="DB108" s="244">
        <v>10205</v>
      </c>
      <c r="DC108" s="244"/>
      <c r="DD108" s="552">
        <v>10205</v>
      </c>
      <c r="DE108" s="553"/>
      <c r="DF108" s="148">
        <v>10205</v>
      </c>
      <c r="DG108" s="149"/>
      <c r="DH108" s="158">
        <v>10205</v>
      </c>
      <c r="DI108" s="159"/>
      <c r="DJ108" s="150">
        <f>DH108</f>
        <v>10205</v>
      </c>
      <c r="DK108" s="151"/>
    </row>
    <row r="109" spans="2:117" ht="15" customHeight="1" thickTop="1" x14ac:dyDescent="0.2">
      <c r="B109" s="317" t="s">
        <v>53</v>
      </c>
      <c r="C109" s="318"/>
      <c r="D109" s="318"/>
      <c r="E109" s="319"/>
      <c r="F109" s="152">
        <v>0.49399999999999999</v>
      </c>
      <c r="G109" s="161"/>
      <c r="H109" s="339">
        <v>0.53</v>
      </c>
      <c r="I109" s="245"/>
      <c r="J109" s="339">
        <v>0.50743000000000005</v>
      </c>
      <c r="K109" s="253"/>
      <c r="L109" s="245">
        <v>0.498</v>
      </c>
      <c r="M109" s="253"/>
      <c r="N109" s="245">
        <v>0.45472800000000002</v>
      </c>
      <c r="O109" s="245"/>
      <c r="P109" s="339">
        <v>0.45907916148176497</v>
      </c>
      <c r="Q109" s="245"/>
      <c r="R109" s="339">
        <v>0.472495</v>
      </c>
      <c r="S109" s="245"/>
      <c r="T109" s="339">
        <v>0.45112039769202</v>
      </c>
      <c r="U109" s="245"/>
      <c r="V109" s="339">
        <v>0.44966663476568702</v>
      </c>
      <c r="W109" s="245"/>
      <c r="X109" s="339">
        <v>0.47099999999999997</v>
      </c>
      <c r="Y109" s="245"/>
      <c r="Z109" s="339">
        <v>0.48506489334361402</v>
      </c>
      <c r="AA109" s="253"/>
      <c r="AB109" s="160">
        <v>0.44700000000000001</v>
      </c>
      <c r="AC109" s="476"/>
      <c r="AD109" s="154">
        <v>0.47659117394025713</v>
      </c>
      <c r="AE109" s="155"/>
      <c r="AF109" s="339">
        <v>0.49574099999999999</v>
      </c>
      <c r="AG109" s="245"/>
      <c r="AH109" s="339">
        <v>0.52631629999999996</v>
      </c>
      <c r="AI109" s="245"/>
      <c r="AJ109" s="339">
        <v>0.51100000000000001</v>
      </c>
      <c r="AK109" s="245"/>
      <c r="AL109" s="339">
        <v>0.483628</v>
      </c>
      <c r="AM109" s="245"/>
      <c r="AN109" s="339">
        <v>0.44700000000000001</v>
      </c>
      <c r="AO109" s="245"/>
      <c r="AP109" s="339">
        <v>0.45500000000000002</v>
      </c>
      <c r="AQ109" s="253"/>
      <c r="AR109" s="293">
        <v>0.44400000000000001</v>
      </c>
      <c r="AS109" s="294"/>
      <c r="AT109" s="293">
        <v>0.46</v>
      </c>
      <c r="AU109" s="294"/>
      <c r="AV109" s="293">
        <v>0.47299999999999998</v>
      </c>
      <c r="AW109" s="294"/>
      <c r="AX109" s="293">
        <v>0.47399999999999998</v>
      </c>
      <c r="AY109" s="294"/>
      <c r="AZ109" s="293">
        <v>0.45474599999999998</v>
      </c>
      <c r="BA109" s="294"/>
      <c r="BB109" s="293">
        <v>0.433</v>
      </c>
      <c r="BC109" s="294"/>
      <c r="BD109" s="304">
        <v>0.47497772000000005</v>
      </c>
      <c r="BE109" s="305"/>
      <c r="BF109" s="252">
        <v>0.46200000000000002</v>
      </c>
      <c r="BG109" s="253"/>
      <c r="BH109" s="245">
        <v>0.51300000000000001</v>
      </c>
      <c r="BI109" s="253"/>
      <c r="BJ109" s="245">
        <v>0.45537987000000002</v>
      </c>
      <c r="BK109" s="245"/>
      <c r="BL109" s="245">
        <v>0.4539203</v>
      </c>
      <c r="BM109" s="245"/>
      <c r="BN109" s="245">
        <v>0.439</v>
      </c>
      <c r="BO109" s="245"/>
      <c r="BP109" s="245">
        <v>0.43969999999999998</v>
      </c>
      <c r="BQ109" s="245"/>
      <c r="BR109" s="245">
        <v>0.44828000000000001</v>
      </c>
      <c r="BS109" s="245"/>
      <c r="BT109" s="245">
        <v>0.42399999999999999</v>
      </c>
      <c r="BU109" s="245"/>
      <c r="BV109" s="245">
        <v>0.40662999999999999</v>
      </c>
      <c r="BW109" s="245"/>
      <c r="BX109" s="245">
        <v>0.46163330000000002</v>
      </c>
      <c r="BY109" s="245"/>
      <c r="BZ109" s="245">
        <v>0.45810000000000001</v>
      </c>
      <c r="CA109" s="245"/>
      <c r="CB109" s="245">
        <v>0.42199999999999999</v>
      </c>
      <c r="CC109" s="245"/>
      <c r="CD109" s="167">
        <v>0.44862828083333334</v>
      </c>
      <c r="CE109" s="168"/>
      <c r="CF109" s="245">
        <v>0.45600000000000002</v>
      </c>
      <c r="CG109" s="245"/>
      <c r="CH109" s="245">
        <v>0.52640500000000001</v>
      </c>
      <c r="CI109" s="245"/>
      <c r="CJ109" s="245">
        <v>0.49164069999999999</v>
      </c>
      <c r="CK109" s="245"/>
      <c r="CL109" s="245">
        <v>0.46</v>
      </c>
      <c r="CM109" s="245"/>
      <c r="CN109" s="245">
        <v>0.42071999999999998</v>
      </c>
      <c r="CO109" s="245"/>
      <c r="CP109" s="245">
        <v>0.44001950000000001</v>
      </c>
      <c r="CQ109" s="245"/>
      <c r="CR109" s="245">
        <v>0.42646077982013902</v>
      </c>
      <c r="CS109" s="245"/>
      <c r="CT109" s="245">
        <v>0.44075800999999998</v>
      </c>
      <c r="CU109" s="245"/>
      <c r="CV109" s="245">
        <v>0.42715661999999999</v>
      </c>
      <c r="CW109" s="245"/>
      <c r="CX109" s="245">
        <v>0.43676999999999999</v>
      </c>
      <c r="CY109" s="245"/>
      <c r="CZ109" s="245">
        <v>0.43052400000000002</v>
      </c>
      <c r="DA109" s="245"/>
      <c r="DB109" s="245">
        <v>0.41948999999999997</v>
      </c>
      <c r="DC109" s="245"/>
      <c r="DD109" s="167">
        <v>0.44795000000000001</v>
      </c>
      <c r="DE109" s="168"/>
      <c r="DF109" s="152">
        <v>0.41949389999999998</v>
      </c>
      <c r="DG109" s="153"/>
      <c r="DH109" s="160">
        <v>0.45976</v>
      </c>
      <c r="DI109" s="161"/>
      <c r="DJ109" s="154">
        <f>AVERAGE(DF109:DI109)</f>
        <v>0.43962694999999996</v>
      </c>
      <c r="DK109" s="155"/>
    </row>
    <row r="110" spans="2:117" ht="15" customHeight="1" thickBot="1" x14ac:dyDescent="0.25">
      <c r="B110" s="431" t="s">
        <v>34</v>
      </c>
      <c r="C110" s="432"/>
      <c r="D110" s="432"/>
      <c r="E110" s="433"/>
      <c r="F110" s="139">
        <v>-0.12</v>
      </c>
      <c r="G110" s="87"/>
      <c r="H110" s="58">
        <v>-0.107</v>
      </c>
      <c r="I110" s="87"/>
      <c r="J110" s="58">
        <v>-0.06</v>
      </c>
      <c r="K110" s="58"/>
      <c r="L110" s="63">
        <v>-0.114</v>
      </c>
      <c r="M110" s="58"/>
      <c r="N110" s="63">
        <v>-0.112</v>
      </c>
      <c r="O110" s="87"/>
      <c r="P110" s="58">
        <v>-7.9000000000000001E-2</v>
      </c>
      <c r="Q110" s="87"/>
      <c r="R110" s="58">
        <v>-6.0999999999999999E-2</v>
      </c>
      <c r="S110" s="87"/>
      <c r="T110" s="58">
        <v>-0.14499999999999999</v>
      </c>
      <c r="U110" s="87"/>
      <c r="V110" s="58">
        <v>-9.9000000000000005E-2</v>
      </c>
      <c r="W110" s="87"/>
      <c r="X110" s="58">
        <v>-4.7E-2</v>
      </c>
      <c r="Y110" s="87"/>
      <c r="Z110" s="58">
        <v>-5.6000000000000001E-2</v>
      </c>
      <c r="AA110" s="58"/>
      <c r="AB110" s="63">
        <v>-5.5E-2</v>
      </c>
      <c r="AC110" s="59"/>
      <c r="AD110" s="88">
        <v>-8.8999999999999996E-2</v>
      </c>
      <c r="AE110" s="89"/>
      <c r="AF110" s="58">
        <v>5.0000000000000001E-3</v>
      </c>
      <c r="AG110" s="87"/>
      <c r="AH110" s="58">
        <v>-7.0000000000000001E-3</v>
      </c>
      <c r="AI110" s="87"/>
      <c r="AJ110" s="58">
        <v>7.0000000000000001E-3</v>
      </c>
      <c r="AK110" s="87"/>
      <c r="AL110" s="58">
        <v>-2.9000000000000001E-2</v>
      </c>
      <c r="AM110" s="87"/>
      <c r="AN110" s="58">
        <v>-1.7000000000000001E-2</v>
      </c>
      <c r="AO110" s="87"/>
      <c r="AP110" s="58">
        <v>-8.0000000000000002E-3</v>
      </c>
      <c r="AQ110" s="58"/>
      <c r="AR110" s="63">
        <v>-0.06</v>
      </c>
      <c r="AS110" s="58"/>
      <c r="AT110" s="63">
        <v>1.6E-2</v>
      </c>
      <c r="AU110" s="58"/>
      <c r="AV110" s="63">
        <v>5.2999999999999999E-2</v>
      </c>
      <c r="AW110" s="58"/>
      <c r="AX110" s="63">
        <v>6.0000000000000001E-3</v>
      </c>
      <c r="AY110" s="58"/>
      <c r="AZ110" s="63">
        <v>-6.3E-2</v>
      </c>
      <c r="BA110" s="58"/>
      <c r="BB110" s="63">
        <v>-3.2000000000000001E-2</v>
      </c>
      <c r="BC110" s="58"/>
      <c r="BD110" s="88">
        <v>-8.9999999999999993E-3</v>
      </c>
      <c r="BE110" s="89"/>
      <c r="BF110" s="139">
        <v>-6.8000000000000005E-2</v>
      </c>
      <c r="BG110" s="58"/>
      <c r="BH110" s="63">
        <v>-2.5000000000000001E-2</v>
      </c>
      <c r="BI110" s="58"/>
      <c r="BJ110" s="63">
        <v>-0.108</v>
      </c>
      <c r="BK110" s="87"/>
      <c r="BL110" s="63">
        <v>-6.0999999999999999E-2</v>
      </c>
      <c r="BM110" s="87"/>
      <c r="BN110" s="63">
        <v>-1.7999999999999999E-2</v>
      </c>
      <c r="BO110" s="87"/>
      <c r="BP110" s="63">
        <v>-3.4602803933252546E-2</v>
      </c>
      <c r="BQ110" s="87"/>
      <c r="BR110" s="63">
        <v>9.3952477722174521E-3</v>
      </c>
      <c r="BS110" s="87"/>
      <c r="BT110" s="63">
        <v>-7.8E-2</v>
      </c>
      <c r="BU110" s="87"/>
      <c r="BV110" s="63">
        <v>-0.14082935755004411</v>
      </c>
      <c r="BW110" s="87"/>
      <c r="BX110" s="63">
        <v>-2.6090084388185608E-2</v>
      </c>
      <c r="BY110" s="87"/>
      <c r="BZ110" s="63">
        <v>7.3755459091449094E-3</v>
      </c>
      <c r="CA110" s="87"/>
      <c r="CB110" s="63">
        <v>-2.4832118609993015E-2</v>
      </c>
      <c r="CC110" s="87"/>
      <c r="CD110" s="88">
        <v>-4.8424481740959369E-2</v>
      </c>
      <c r="CE110" s="89"/>
      <c r="CF110" s="63">
        <v>-1.2809660610022977E-2</v>
      </c>
      <c r="CG110" s="87"/>
      <c r="CH110" s="63">
        <v>2.5573036413536698E-2</v>
      </c>
      <c r="CI110" s="87"/>
      <c r="CJ110" s="63">
        <v>7.9627652403695404E-2</v>
      </c>
      <c r="CK110" s="87"/>
      <c r="CL110" s="63">
        <v>1.3393760975219715E-2</v>
      </c>
      <c r="CM110" s="87"/>
      <c r="CN110" s="63">
        <v>-4.2000000000000003E-2</v>
      </c>
      <c r="CO110" s="87"/>
      <c r="CP110" s="63">
        <v>7.2663179440524139E-4</v>
      </c>
      <c r="CQ110" s="87"/>
      <c r="CR110" s="63">
        <v>-4.8673195725575491E-2</v>
      </c>
      <c r="CS110" s="87"/>
      <c r="CT110" s="63">
        <v>4.0259641255605327E-2</v>
      </c>
      <c r="CU110" s="87"/>
      <c r="CV110" s="63">
        <v>5.0479846543540763E-2</v>
      </c>
      <c r="CW110" s="87"/>
      <c r="CX110" s="63">
        <v>-5.3859416120977444E-2</v>
      </c>
      <c r="CY110" s="87"/>
      <c r="CZ110" s="63">
        <v>-6.0196463654223931E-2</v>
      </c>
      <c r="DA110" s="87"/>
      <c r="DB110" s="63">
        <v>-6.0000000000000001E-3</v>
      </c>
      <c r="DC110" s="87"/>
      <c r="DD110" s="88">
        <v>-2E-3</v>
      </c>
      <c r="DE110" s="89"/>
      <c r="DF110" s="139">
        <f>DF109/CF109-1</f>
        <v>-8.0057236842105306E-2</v>
      </c>
      <c r="DG110" s="58"/>
      <c r="DH110" s="63">
        <f>DH109/CH109-1</f>
        <v>-0.12660404061511576</v>
      </c>
      <c r="DI110" s="87"/>
      <c r="DJ110" s="88">
        <f>((DJ109/(AVERAGE(CF109:CH109))-1))</f>
        <v>-0.10499854947806664</v>
      </c>
      <c r="DK110" s="89"/>
    </row>
    <row r="111" spans="2:117" ht="15" customHeight="1" x14ac:dyDescent="0.2">
      <c r="B111" s="316" t="s">
        <v>4</v>
      </c>
      <c r="C111" s="316"/>
      <c r="D111" s="3" t="s">
        <v>9</v>
      </c>
      <c r="AT111" s="36"/>
    </row>
    <row r="112" spans="2:117" ht="15" customHeight="1" x14ac:dyDescent="0.2">
      <c r="X112" s="28"/>
    </row>
    <row r="113" spans="6:24" ht="15" customHeight="1" x14ac:dyDescent="0.2">
      <c r="F113" s="26"/>
      <c r="X113" s="6"/>
    </row>
    <row r="114" spans="6:24" ht="15" customHeight="1" x14ac:dyDescent="0.2">
      <c r="X114" s="9"/>
    </row>
  </sheetData>
  <mergeCells count="2928">
    <mergeCell ref="DH15:DI15"/>
    <mergeCell ref="DH16:DI16"/>
    <mergeCell ref="DH17:DI17"/>
    <mergeCell ref="DH18:DI18"/>
    <mergeCell ref="DV35:DW35"/>
    <mergeCell ref="DV36:DW36"/>
    <mergeCell ref="DV37:DW37"/>
    <mergeCell ref="DV43:DW43"/>
    <mergeCell ref="DV44:DW44"/>
    <mergeCell ref="DV45:DW45"/>
    <mergeCell ref="DV46:DW46"/>
    <mergeCell ref="DV47:DW47"/>
    <mergeCell ref="DV48:DW48"/>
    <mergeCell ref="DT54:DU54"/>
    <mergeCell ref="DT55:DU55"/>
    <mergeCell ref="DT56:DU56"/>
    <mergeCell ref="DN37:DO37"/>
    <mergeCell ref="DT35:DU35"/>
    <mergeCell ref="DT36:DU36"/>
    <mergeCell ref="DT37:DU37"/>
    <mergeCell ref="DT43:DU43"/>
    <mergeCell ref="DT44:DU44"/>
    <mergeCell ref="DT45:DU45"/>
    <mergeCell ref="DT46:DU46"/>
    <mergeCell ref="DT47:DU47"/>
    <mergeCell ref="DT48:DU48"/>
    <mergeCell ref="DP54:DQ54"/>
    <mergeCell ref="DR54:DS54"/>
    <mergeCell ref="DP55:DQ55"/>
    <mergeCell ref="DT87:DU87"/>
    <mergeCell ref="DT88:DU88"/>
    <mergeCell ref="DT89:DU89"/>
    <mergeCell ref="DT90:DU90"/>
    <mergeCell ref="DT91:DU91"/>
    <mergeCell ref="DN79:DO79"/>
    <mergeCell ref="DN80:DO80"/>
    <mergeCell ref="DN81:DO81"/>
    <mergeCell ref="DP87:DQ87"/>
    <mergeCell ref="DP88:DQ88"/>
    <mergeCell ref="DP89:DQ89"/>
    <mergeCell ref="DP90:DQ90"/>
    <mergeCell ref="DP91:DQ91"/>
    <mergeCell ref="DN88:DO88"/>
    <mergeCell ref="DN89:DO89"/>
    <mergeCell ref="DR87:DS87"/>
    <mergeCell ref="DR88:DS88"/>
    <mergeCell ref="DR89:DS89"/>
    <mergeCell ref="DR90:DS90"/>
    <mergeCell ref="DR91:DS91"/>
    <mergeCell ref="DR35:DS35"/>
    <mergeCell ref="DR36:DS36"/>
    <mergeCell ref="DR37:DS37"/>
    <mergeCell ref="DT57:DU57"/>
    <mergeCell ref="DT58:DU58"/>
    <mergeCell ref="DN36:DO36"/>
    <mergeCell ref="DN55:DO55"/>
    <mergeCell ref="DR66:DS66"/>
    <mergeCell ref="DR67:DS67"/>
    <mergeCell ref="DR68:DS68"/>
    <mergeCell ref="DR69:DS69"/>
    <mergeCell ref="DR70:DS70"/>
    <mergeCell ref="DR71:DS71"/>
    <mergeCell ref="DR72:DS72"/>
    <mergeCell ref="DT79:DU79"/>
    <mergeCell ref="DT80:DU80"/>
    <mergeCell ref="DT81:DU81"/>
    <mergeCell ref="DN66:DO66"/>
    <mergeCell ref="DN67:DO67"/>
    <mergeCell ref="DT59:DU59"/>
    <mergeCell ref="DT60:DU60"/>
    <mergeCell ref="DP66:DQ66"/>
    <mergeCell ref="DP67:DQ67"/>
    <mergeCell ref="DN91:DO91"/>
    <mergeCell ref="DD48:DE48"/>
    <mergeCell ref="DD54:DE54"/>
    <mergeCell ref="CX26:CY26"/>
    <mergeCell ref="CX27:CY27"/>
    <mergeCell ref="CX28:CY28"/>
    <mergeCell ref="CX29:CY29"/>
    <mergeCell ref="DN87:DO87"/>
    <mergeCell ref="DJ43:DK43"/>
    <mergeCell ref="DL55:DM55"/>
    <mergeCell ref="DL56:DM56"/>
    <mergeCell ref="DX35:DY35"/>
    <mergeCell ref="DF36:DG36"/>
    <mergeCell ref="DX36:DY36"/>
    <mergeCell ref="DF37:DG37"/>
    <mergeCell ref="DX37:DY37"/>
    <mergeCell ref="DL90:DM90"/>
    <mergeCell ref="DL91:DM91"/>
    <mergeCell ref="DD90:DE90"/>
    <mergeCell ref="DD91:DE91"/>
    <mergeCell ref="CX91:CY91"/>
    <mergeCell ref="DJ58:DK58"/>
    <mergeCell ref="DL57:DM57"/>
    <mergeCell ref="DF90:DG90"/>
    <mergeCell ref="DX90:DY90"/>
    <mergeCell ref="DF91:DG91"/>
    <mergeCell ref="DX91:DY91"/>
    <mergeCell ref="DJ87:DK87"/>
    <mergeCell ref="DN35:DO35"/>
    <mergeCell ref="DR55:DS55"/>
    <mergeCell ref="DB44:DC44"/>
    <mergeCell ref="CZ45:DA45"/>
    <mergeCell ref="DJ44:DK44"/>
    <mergeCell ref="DL35:DM35"/>
    <mergeCell ref="DL36:DM36"/>
    <mergeCell ref="DL37:DM37"/>
    <mergeCell ref="DJ45:DK45"/>
    <mergeCell ref="DJ46:DK46"/>
    <mergeCell ref="DJ47:DK47"/>
    <mergeCell ref="DJ48:DK48"/>
    <mergeCell ref="DJ54:DK54"/>
    <mergeCell ref="DJ55:DK55"/>
    <mergeCell ref="DJ56:DK56"/>
    <mergeCell ref="DJ57:DK57"/>
    <mergeCell ref="CX79:CY79"/>
    <mergeCell ref="CX80:CY80"/>
    <mergeCell ref="CX81:CY81"/>
    <mergeCell ref="DJ59:DK59"/>
    <mergeCell ref="CZ16:DA16"/>
    <mergeCell ref="CZ17:DA17"/>
    <mergeCell ref="CZ18:DA18"/>
    <mergeCell ref="CV25:CW25"/>
    <mergeCell ref="CV26:CW26"/>
    <mergeCell ref="CV27:CW27"/>
    <mergeCell ref="CV28:CW28"/>
    <mergeCell ref="CV29:CW29"/>
    <mergeCell ref="DF35:DG35"/>
    <mergeCell ref="DH36:DI36"/>
    <mergeCell ref="DH37:DI37"/>
    <mergeCell ref="CR18:CS18"/>
    <mergeCell ref="DB18:DC18"/>
    <mergeCell ref="CX25:CY25"/>
    <mergeCell ref="DB36:DC36"/>
    <mergeCell ref="DB37:DC37"/>
    <mergeCell ref="DD69:DE69"/>
    <mergeCell ref="CZ43:DA43"/>
    <mergeCell ref="DB43:DC43"/>
    <mergeCell ref="CV18:CW18"/>
    <mergeCell ref="CZ25:DA25"/>
    <mergeCell ref="CZ26:DA26"/>
    <mergeCell ref="CZ27:DA27"/>
    <mergeCell ref="CZ28:DA28"/>
    <mergeCell ref="CZ29:DA29"/>
    <mergeCell ref="DB25:DC25"/>
    <mergeCell ref="DB26:DC26"/>
    <mergeCell ref="DB27:DC27"/>
    <mergeCell ref="DB28:DC28"/>
    <mergeCell ref="DB29:DC29"/>
    <mergeCell ref="DH35:DI35"/>
    <mergeCell ref="CZ44:DA44"/>
    <mergeCell ref="DB54:DC54"/>
    <mergeCell ref="DB55:DC55"/>
    <mergeCell ref="CZ70:DA70"/>
    <mergeCell ref="DB56:DC56"/>
    <mergeCell ref="DB57:DC57"/>
    <mergeCell ref="DB58:DC58"/>
    <mergeCell ref="DB59:DC59"/>
    <mergeCell ref="DB60:DC60"/>
    <mergeCell ref="CZ55:DA55"/>
    <mergeCell ref="CZ56:DA56"/>
    <mergeCell ref="CZ100:DA100"/>
    <mergeCell ref="CZ107:DA107"/>
    <mergeCell ref="DB107:DC107"/>
    <mergeCell ref="DD67:DE67"/>
    <mergeCell ref="DD68:DE68"/>
    <mergeCell ref="DD88:DE88"/>
    <mergeCell ref="DD89:DE89"/>
    <mergeCell ref="DD87:DE87"/>
    <mergeCell ref="DD80:DE80"/>
    <mergeCell ref="DD81:DE81"/>
    <mergeCell ref="CZ71:DA71"/>
    <mergeCell ref="CZ72:DA72"/>
    <mergeCell ref="DB81:DC81"/>
    <mergeCell ref="DB87:DC87"/>
    <mergeCell ref="DB88:DC88"/>
    <mergeCell ref="DB89:DC89"/>
    <mergeCell ref="CZ66:DA66"/>
    <mergeCell ref="CZ67:DA67"/>
    <mergeCell ref="CZ68:DA68"/>
    <mergeCell ref="CZ69:DA69"/>
    <mergeCell ref="DB108:DC108"/>
    <mergeCell ref="CT108:CU108"/>
    <mergeCell ref="CT109:CU109"/>
    <mergeCell ref="CT110:CU110"/>
    <mergeCell ref="DD107:DE107"/>
    <mergeCell ref="DD100:DE100"/>
    <mergeCell ref="CZ79:DA79"/>
    <mergeCell ref="CZ80:DA80"/>
    <mergeCell ref="DD57:DE57"/>
    <mergeCell ref="DD58:DE58"/>
    <mergeCell ref="DD59:DE59"/>
    <mergeCell ref="DD60:DE60"/>
    <mergeCell ref="DD66:DE66"/>
    <mergeCell ref="DB109:DC109"/>
    <mergeCell ref="DB110:DC110"/>
    <mergeCell ref="DB90:DC90"/>
    <mergeCell ref="DB91:DC91"/>
    <mergeCell ref="CZ98:DA98"/>
    <mergeCell ref="CZ99:DA99"/>
    <mergeCell ref="CX87:CY87"/>
    <mergeCell ref="CX88:CY88"/>
    <mergeCell ref="CX89:CY89"/>
    <mergeCell ref="CT36:CU36"/>
    <mergeCell ref="CV59:CW59"/>
    <mergeCell ref="CT107:CU107"/>
    <mergeCell ref="CV60:CW60"/>
    <mergeCell ref="CT98:CU98"/>
    <mergeCell ref="CT80:CU80"/>
    <mergeCell ref="CT48:CU48"/>
    <mergeCell ref="CT81:CU81"/>
    <mergeCell ref="CT70:CU70"/>
    <mergeCell ref="CT71:CU71"/>
    <mergeCell ref="CP108:CQ108"/>
    <mergeCell ref="CP109:CQ109"/>
    <mergeCell ref="CT90:CU90"/>
    <mergeCell ref="CT91:CU91"/>
    <mergeCell ref="CZ108:DA108"/>
    <mergeCell ref="CZ109:DA109"/>
    <mergeCell ref="CZ110:DA110"/>
    <mergeCell ref="CZ57:DA57"/>
    <mergeCell ref="CZ58:DA58"/>
    <mergeCell ref="CZ59:DA59"/>
    <mergeCell ref="CZ60:DA60"/>
    <mergeCell ref="CN16:CO16"/>
    <mergeCell ref="CN17:CO17"/>
    <mergeCell ref="CN18:CO18"/>
    <mergeCell ref="CP15:CQ15"/>
    <mergeCell ref="CP16:CQ16"/>
    <mergeCell ref="CR16:CS16"/>
    <mergeCell ref="CR17:CS17"/>
    <mergeCell ref="CR90:CS90"/>
    <mergeCell ref="CN25:CO25"/>
    <mergeCell ref="CN26:CO26"/>
    <mergeCell ref="CT15:CU15"/>
    <mergeCell ref="CT16:CU16"/>
    <mergeCell ref="CT17:CU17"/>
    <mergeCell ref="CT18:CU18"/>
    <mergeCell ref="CX90:CY90"/>
    <mergeCell ref="CP17:CQ17"/>
    <mergeCell ref="CP18:CQ18"/>
    <mergeCell ref="CV17:CW17"/>
    <mergeCell ref="CV71:CW71"/>
    <mergeCell ref="CV72:CW72"/>
    <mergeCell ref="CR43:CS43"/>
    <mergeCell ref="CR44:CS44"/>
    <mergeCell ref="CR45:CS45"/>
    <mergeCell ref="CT25:CU25"/>
    <mergeCell ref="CV79:CW79"/>
    <mergeCell ref="CV80:CW80"/>
    <mergeCell ref="CV81:CW81"/>
    <mergeCell ref="CV87:CW87"/>
    <mergeCell ref="CV88:CW88"/>
    <mergeCell ref="CV89:CW89"/>
    <mergeCell ref="CV90:CW90"/>
    <mergeCell ref="CT37:CU37"/>
    <mergeCell ref="CR29:CS29"/>
    <mergeCell ref="CV35:CW35"/>
    <mergeCell ref="CV36:CW36"/>
    <mergeCell ref="CN15:CO15"/>
    <mergeCell ref="CT27:CU27"/>
    <mergeCell ref="CT28:CU28"/>
    <mergeCell ref="CT29:CU29"/>
    <mergeCell ref="CV58:CW58"/>
    <mergeCell ref="CX35:CY35"/>
    <mergeCell ref="CX36:CY36"/>
    <mergeCell ref="CV45:CW45"/>
    <mergeCell ref="CV46:CW46"/>
    <mergeCell ref="CV47:CW47"/>
    <mergeCell ref="CV48:CW48"/>
    <mergeCell ref="CX57:CY57"/>
    <mergeCell ref="CX58:CY58"/>
    <mergeCell ref="CV37:CW37"/>
    <mergeCell ref="CX37:CY37"/>
    <mergeCell ref="CV43:CW43"/>
    <mergeCell ref="CV44:CW44"/>
    <mergeCell ref="CX45:CY45"/>
    <mergeCell ref="CX46:CY46"/>
    <mergeCell ref="CX47:CY47"/>
    <mergeCell ref="CX48:CY48"/>
    <mergeCell ref="CV15:CW15"/>
    <mergeCell ref="CV16:CW16"/>
    <mergeCell ref="CX56:CY56"/>
    <mergeCell ref="CX15:CY15"/>
    <mergeCell ref="CX16:CY16"/>
    <mergeCell ref="CX17:CY17"/>
    <mergeCell ref="CX18:CY18"/>
    <mergeCell ref="CR36:CS36"/>
    <mergeCell ref="DB15:DC15"/>
    <mergeCell ref="DB16:DC16"/>
    <mergeCell ref="DB17:DC17"/>
    <mergeCell ref="CR98:CS98"/>
    <mergeCell ref="CR99:CS99"/>
    <mergeCell ref="CR100:CS100"/>
    <mergeCell ref="CP98:CQ98"/>
    <mergeCell ref="CP99:CQ99"/>
    <mergeCell ref="CP100:CQ100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DB98:DC98"/>
    <mergeCell ref="DB99:DC99"/>
    <mergeCell ref="DB100:DC100"/>
    <mergeCell ref="CZ37:DA37"/>
    <mergeCell ref="CX43:CY43"/>
    <mergeCell ref="DB46:DC46"/>
    <mergeCell ref="CZ47:DA47"/>
    <mergeCell ref="DB47:DC47"/>
    <mergeCell ref="CZ48:DA48"/>
    <mergeCell ref="DB48:DC48"/>
    <mergeCell ref="CZ54:DA54"/>
    <mergeCell ref="CT26:CU26"/>
    <mergeCell ref="CZ35:DA35"/>
    <mergeCell ref="CZ36:DA36"/>
    <mergeCell ref="CZ15:DA15"/>
    <mergeCell ref="CP25:CQ25"/>
    <mergeCell ref="CP26:CQ26"/>
    <mergeCell ref="CP27:CQ27"/>
    <mergeCell ref="CP28:CQ28"/>
    <mergeCell ref="CP29:CQ29"/>
    <mergeCell ref="CR108:CS108"/>
    <mergeCell ref="CN70:CO70"/>
    <mergeCell ref="CN71:CO71"/>
    <mergeCell ref="CJ15:CK15"/>
    <mergeCell ref="CJ16:CK16"/>
    <mergeCell ref="CJ17:CK17"/>
    <mergeCell ref="CJ18:CK18"/>
    <mergeCell ref="CL100:CM100"/>
    <mergeCell ref="CP70:CQ70"/>
    <mergeCell ref="CP71:CQ71"/>
    <mergeCell ref="CP72:CQ72"/>
    <mergeCell ref="CP79:CQ79"/>
    <mergeCell ref="CP80:CQ80"/>
    <mergeCell ref="CR67:CS67"/>
    <mergeCell ref="CR68:CS68"/>
    <mergeCell ref="CN57:CO57"/>
    <mergeCell ref="CN58:CO58"/>
    <mergeCell ref="CP89:CQ89"/>
    <mergeCell ref="CP90:CQ90"/>
    <mergeCell ref="CP91:CQ91"/>
    <mergeCell ref="CJ71:CK71"/>
    <mergeCell ref="CJ72:CK72"/>
    <mergeCell ref="CR15:CS15"/>
    <mergeCell ref="CR25:CS25"/>
    <mergeCell ref="CR26:CS26"/>
    <mergeCell ref="CR27:CS27"/>
    <mergeCell ref="CR28:CS28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Z81:DA81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P43:CQ43"/>
    <mergeCell ref="CN27:CO27"/>
    <mergeCell ref="CN28:CO28"/>
    <mergeCell ref="CN29:CO29"/>
    <mergeCell ref="CL47:CM47"/>
    <mergeCell ref="CL43:CM43"/>
    <mergeCell ref="CL44:CM44"/>
    <mergeCell ref="CJ46:CK46"/>
    <mergeCell ref="CR35:CS35"/>
    <mergeCell ref="CR46:CS46"/>
    <mergeCell ref="CR47:CS47"/>
    <mergeCell ref="DD44:DE44"/>
    <mergeCell ref="DD45:DE45"/>
    <mergeCell ref="DD46:DE46"/>
    <mergeCell ref="DD47:DE47"/>
    <mergeCell ref="CP44:CQ44"/>
    <mergeCell ref="CP45:CQ45"/>
    <mergeCell ref="CP46:CQ46"/>
    <mergeCell ref="CP47:CQ47"/>
    <mergeCell ref="DB35:DC35"/>
    <mergeCell ref="DD43:DE43"/>
    <mergeCell ref="DB45:DC45"/>
    <mergeCell ref="CZ46:DA46"/>
    <mergeCell ref="CN45:CO45"/>
    <mergeCell ref="CT43:CU43"/>
    <mergeCell ref="DD35:DE35"/>
    <mergeCell ref="DD36:DE36"/>
    <mergeCell ref="DD37:DE37"/>
    <mergeCell ref="CX44:CY44"/>
    <mergeCell ref="CJ45:CK45"/>
    <mergeCell ref="CT45:CU45"/>
    <mergeCell ref="CL46:CM46"/>
    <mergeCell ref="CT46:CU46"/>
    <mergeCell ref="CT47:CU47"/>
    <mergeCell ref="CR37:CS37"/>
    <mergeCell ref="CT35:CU35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H71:CI71"/>
    <mergeCell ref="CL71:CM71"/>
    <mergeCell ref="CL72:CM72"/>
    <mergeCell ref="CP58:CQ58"/>
    <mergeCell ref="CT58:CU58"/>
    <mergeCell ref="CT59:CU59"/>
    <mergeCell ref="CT60:CU60"/>
    <mergeCell ref="CR70:CS70"/>
    <mergeCell ref="CL79:CM79"/>
    <mergeCell ref="CL70:CM70"/>
    <mergeCell ref="CP56:CQ56"/>
    <mergeCell ref="CP57:CQ57"/>
    <mergeCell ref="CN109:CO109"/>
    <mergeCell ref="CP110:CQ110"/>
    <mergeCell ref="CR110:CS110"/>
    <mergeCell ref="CT100:CU100"/>
    <mergeCell ref="CV100:CW100"/>
    <mergeCell ref="CX100:CY100"/>
    <mergeCell ref="CL110:CM110"/>
    <mergeCell ref="CX107:CY107"/>
    <mergeCell ref="CX108:CY108"/>
    <mergeCell ref="CX109:CY109"/>
    <mergeCell ref="CX110:CY11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L98:CM98"/>
    <mergeCell ref="CL99:CM99"/>
    <mergeCell ref="CR107:CS107"/>
    <mergeCell ref="CR91:CS91"/>
    <mergeCell ref="CV107:CW107"/>
    <mergeCell ref="CV108:CW108"/>
    <mergeCell ref="CV109:CW109"/>
    <mergeCell ref="CV110:CW110"/>
    <mergeCell ref="CV91:CW91"/>
    <mergeCell ref="CF90:CG90"/>
    <mergeCell ref="CH90:CI90"/>
    <mergeCell ref="CJ90:CK90"/>
    <mergeCell ref="CF91:CG91"/>
    <mergeCell ref="CH91:CI91"/>
    <mergeCell ref="CJ91:CK91"/>
    <mergeCell ref="CF107:CG107"/>
    <mergeCell ref="CH109:CI109"/>
    <mergeCell ref="CH110:CI11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J99:CK99"/>
    <mergeCell ref="CJ100:CK100"/>
    <mergeCell ref="CJ107:CK107"/>
    <mergeCell ref="CJ108:CK108"/>
    <mergeCell ref="CJ109:CK109"/>
    <mergeCell ref="CJ110:CK110"/>
    <mergeCell ref="CF110:CG110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Z87:DA87"/>
    <mergeCell ref="CZ88:DA88"/>
    <mergeCell ref="CZ89:DA89"/>
    <mergeCell ref="CZ90:DA90"/>
    <mergeCell ref="CZ91:DA91"/>
    <mergeCell ref="CX98:CY98"/>
    <mergeCell ref="CN91:CO91"/>
    <mergeCell ref="DD72:DE72"/>
    <mergeCell ref="CT79:CU79"/>
    <mergeCell ref="CV54:CW54"/>
    <mergeCell ref="CV55:CW55"/>
    <mergeCell ref="CV56:CW56"/>
    <mergeCell ref="CV57:CW57"/>
    <mergeCell ref="CD37:CE37"/>
    <mergeCell ref="CD35:CE35"/>
    <mergeCell ref="CJ37:CK37"/>
    <mergeCell ref="CH43:CI43"/>
    <mergeCell ref="CJ43:CK43"/>
    <mergeCell ref="CJ44:CK44"/>
    <mergeCell ref="CN46:CO46"/>
    <mergeCell ref="CN47:CO47"/>
    <mergeCell ref="CN48:CO48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P67:BQ67"/>
    <mergeCell ref="BP59:BQ59"/>
    <mergeCell ref="BR54:BS54"/>
    <mergeCell ref="BR55:BS55"/>
    <mergeCell ref="BZ55:CA55"/>
    <mergeCell ref="BZ66:CA66"/>
    <mergeCell ref="BX48:BY48"/>
    <mergeCell ref="BX54:BY54"/>
    <mergeCell ref="BV60:BW60"/>
    <mergeCell ref="BV66:BW66"/>
    <mergeCell ref="BV55:BW55"/>
    <mergeCell ref="BV56:BW56"/>
    <mergeCell ref="BV57:BW57"/>
    <mergeCell ref="BX59:BY59"/>
    <mergeCell ref="BX60:BY60"/>
    <mergeCell ref="BX56:BY56"/>
    <mergeCell ref="BV48:BW48"/>
    <mergeCell ref="BV54:BW54"/>
    <mergeCell ref="BN36:BO36"/>
    <mergeCell ref="BN37:BO37"/>
    <mergeCell ref="BX26:BY26"/>
    <mergeCell ref="BL35:BM35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V35:BW35"/>
    <mergeCell ref="BT15:BU15"/>
    <mergeCell ref="BV16:BW16"/>
    <mergeCell ref="BV17:BW17"/>
    <mergeCell ref="BR17:BS17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29:BO29"/>
    <mergeCell ref="BL17:BM17"/>
    <mergeCell ref="BL29:BM29"/>
    <mergeCell ref="BL15:BM15"/>
    <mergeCell ref="BL16:BM16"/>
    <mergeCell ref="BN15:BO15"/>
    <mergeCell ref="BP18:BQ18"/>
    <mergeCell ref="BN16:BO16"/>
    <mergeCell ref="BN17:BO17"/>
    <mergeCell ref="BN18:BO18"/>
    <mergeCell ref="BR7:BS7"/>
    <mergeCell ref="BR8:BS8"/>
    <mergeCell ref="BR9:BS9"/>
    <mergeCell ref="BP7:BQ7"/>
    <mergeCell ref="BP8:BQ8"/>
    <mergeCell ref="BP9:BQ9"/>
    <mergeCell ref="BT16:BU16"/>
    <mergeCell ref="BT17:BU17"/>
    <mergeCell ref="BT18:BU18"/>
    <mergeCell ref="BR25:BS25"/>
    <mergeCell ref="BN27:BO27"/>
    <mergeCell ref="BN28:BO28"/>
    <mergeCell ref="BJ7:BK7"/>
    <mergeCell ref="BP15:BQ15"/>
    <mergeCell ref="BP16:BQ16"/>
    <mergeCell ref="BP17:BQ17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V15:BW15"/>
    <mergeCell ref="BJ109:BK109"/>
    <mergeCell ref="BH55:BI55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B46:BC46"/>
    <mergeCell ref="BD18:BE18"/>
    <mergeCell ref="BD16:BE16"/>
    <mergeCell ref="BD17:BE17"/>
    <mergeCell ref="BB25:BC25"/>
    <mergeCell ref="BH9:BI9"/>
    <mergeCell ref="BF36:BG36"/>
    <mergeCell ref="BJ37:BK37"/>
    <mergeCell ref="BH36:BI3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AZ46:BA46"/>
    <mergeCell ref="AZ47:BA47"/>
    <mergeCell ref="BB88:BC88"/>
    <mergeCell ref="BB89:BC89"/>
    <mergeCell ref="BB91:BC9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58:BE58"/>
    <mergeCell ref="BD59:BE59"/>
    <mergeCell ref="BD54:BE54"/>
    <mergeCell ref="BB28:BC28"/>
    <mergeCell ref="BD28:BE28"/>
    <mergeCell ref="BD35:BE35"/>
    <mergeCell ref="BB35:BC35"/>
    <mergeCell ref="BB36:BC36"/>
    <mergeCell ref="BH7:BI7"/>
    <mergeCell ref="BH8:BI8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B108:BC108"/>
    <mergeCell ref="BB45:BC45"/>
    <mergeCell ref="BB81:BC81"/>
    <mergeCell ref="AZ36:BA36"/>
    <mergeCell ref="AP9:AQ9"/>
    <mergeCell ref="AP15:AQ15"/>
    <mergeCell ref="AR15:AS15"/>
    <mergeCell ref="AP16:AQ16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V15:AW15"/>
    <mergeCell ref="X48:Y48"/>
    <mergeCell ref="AH56:AI56"/>
    <mergeCell ref="AD54:AE54"/>
    <mergeCell ref="AJ46:AK46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L28:AM28"/>
    <mergeCell ref="AL35:AM35"/>
    <mergeCell ref="AN46:AO46"/>
    <mergeCell ref="AN35:AO35"/>
    <mergeCell ref="AN36:AO36"/>
    <mergeCell ref="AN28:AO28"/>
    <mergeCell ref="AH27:AI27"/>
    <mergeCell ref="AF25:AG25"/>
    <mergeCell ref="AF26:AG26"/>
    <mergeCell ref="AP35:AQ35"/>
    <mergeCell ref="AN37:AO37"/>
    <mergeCell ref="AD26:AE26"/>
    <mergeCell ref="AZ48:BA48"/>
    <mergeCell ref="BD46:BE46"/>
    <mergeCell ref="AF43:AG43"/>
    <mergeCell ref="AJ35:AK35"/>
    <mergeCell ref="BD47:BE47"/>
    <mergeCell ref="BD48:BE48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Z18:BA18"/>
    <mergeCell ref="AV25:AW25"/>
    <mergeCell ref="AV26:AW26"/>
    <mergeCell ref="AV27:AW27"/>
    <mergeCell ref="AX47:AY47"/>
    <mergeCell ref="AZ15:BA15"/>
    <mergeCell ref="AX16:AY16"/>
    <mergeCell ref="AX18:AY18"/>
    <mergeCell ref="BB16:BC16"/>
    <mergeCell ref="BB17:BC17"/>
    <mergeCell ref="BB26:BC26"/>
    <mergeCell ref="BB27:BC27"/>
    <mergeCell ref="AD56:AE56"/>
    <mergeCell ref="AJ55:AK55"/>
    <mergeCell ref="AJ37:AK37"/>
    <mergeCell ref="AH43:AI43"/>
    <mergeCell ref="AF44:AG44"/>
    <mergeCell ref="AB46:AC46"/>
    <mergeCell ref="AJ47:AK47"/>
    <mergeCell ref="AH17:AI17"/>
    <mergeCell ref="AP17:AQ17"/>
    <mergeCell ref="AH46:AI46"/>
    <mergeCell ref="AX43:AY43"/>
    <mergeCell ref="AX7:AY7"/>
    <mergeCell ref="AX8:AY8"/>
    <mergeCell ref="AX9:AY9"/>
    <mergeCell ref="AV18:AW18"/>
    <mergeCell ref="AT36:AU36"/>
    <mergeCell ref="AV8:AW8"/>
    <mergeCell ref="AV9:AW9"/>
    <mergeCell ref="AV7:AW7"/>
    <mergeCell ref="AR55:AS55"/>
    <mergeCell ref="AX28:AY28"/>
    <mergeCell ref="AV44:AW44"/>
    <mergeCell ref="AV28:AW28"/>
    <mergeCell ref="AV54:AW54"/>
    <mergeCell ref="AF17:AG17"/>
    <mergeCell ref="AF48:AG48"/>
    <mergeCell ref="AD9:AE9"/>
    <mergeCell ref="AL56:AM56"/>
    <mergeCell ref="AL48:AM48"/>
    <mergeCell ref="AX25:AY25"/>
    <mergeCell ref="AX26:AY26"/>
    <mergeCell ref="AX27:AY27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V16:AW16"/>
    <mergeCell ref="AX37:AY37"/>
    <mergeCell ref="AH47:AI47"/>
    <mergeCell ref="AJ28:AK28"/>
    <mergeCell ref="AB43:AC43"/>
    <mergeCell ref="AD44:AE44"/>
    <mergeCell ref="AD57:AE57"/>
    <mergeCell ref="AD45:AE45"/>
    <mergeCell ref="AT18:AU18"/>
    <mergeCell ref="AP25:AQ25"/>
    <mergeCell ref="AP26:AQ26"/>
    <mergeCell ref="AN25:AO25"/>
    <mergeCell ref="AP18:AQ18"/>
    <mergeCell ref="AX35:AY35"/>
    <mergeCell ref="AP46:AQ46"/>
    <mergeCell ref="AD43:AE43"/>
    <mergeCell ref="AH28:AI28"/>
    <mergeCell ref="AH36:AI36"/>
    <mergeCell ref="AH26:AI26"/>
    <mergeCell ref="AX36:AY36"/>
    <mergeCell ref="AH48:AI48"/>
    <mergeCell ref="AL46:AM46"/>
    <mergeCell ref="AR46:AS46"/>
    <mergeCell ref="AL36:AM36"/>
    <mergeCell ref="AL18:AM18"/>
    <mergeCell ref="AN44:AO44"/>
    <mergeCell ref="AP55:AQ55"/>
    <mergeCell ref="AR28:AS28"/>
    <mergeCell ref="AP28:AQ28"/>
    <mergeCell ref="AT44:AU44"/>
    <mergeCell ref="AT45:AU45"/>
    <mergeCell ref="AL37:AM37"/>
    <mergeCell ref="AV57:AW57"/>
    <mergeCell ref="AV48:AW48"/>
    <mergeCell ref="AX54:AY54"/>
    <mergeCell ref="AX48:AY48"/>
    <mergeCell ref="AD59:AE59"/>
    <mergeCell ref="AB70:AC70"/>
    <mergeCell ref="AB68:AC68"/>
    <mergeCell ref="AB58:AC58"/>
    <mergeCell ref="AD66:AE66"/>
    <mergeCell ref="AB57:AC57"/>
    <mergeCell ref="AF55:AG55"/>
    <mergeCell ref="AF66:AG66"/>
    <mergeCell ref="V28:W28"/>
    <mergeCell ref="AB45:AC45"/>
    <mergeCell ref="AD47:AE47"/>
    <mergeCell ref="AD48:AE48"/>
    <mergeCell ref="AB35:AC35"/>
    <mergeCell ref="AB36:AC36"/>
    <mergeCell ref="AD46:AE46"/>
    <mergeCell ref="AD58:AE58"/>
    <mergeCell ref="AX60:AY60"/>
    <mergeCell ref="AH60:AI60"/>
    <mergeCell ref="AP60:AQ60"/>
    <mergeCell ref="AH59:AI59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B66:AC66"/>
    <mergeCell ref="AB72:AC72"/>
    <mergeCell ref="AB44:AC44"/>
    <mergeCell ref="Z69:AA69"/>
    <mergeCell ref="Z70:AA70"/>
    <mergeCell ref="AB109:AC109"/>
    <mergeCell ref="AB59:AC59"/>
    <mergeCell ref="AB54:AC54"/>
    <mergeCell ref="AB56:AC56"/>
    <mergeCell ref="AF60:AG60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F67:AG67"/>
    <mergeCell ref="AF68:AG68"/>
    <mergeCell ref="AF56:AG56"/>
    <mergeCell ref="AB27:AC27"/>
    <mergeCell ref="V68:W68"/>
    <mergeCell ref="L47:M47"/>
    <mergeCell ref="P60:Q60"/>
    <mergeCell ref="P66:Q66"/>
    <mergeCell ref="V48:W48"/>
    <mergeCell ref="T67:U67"/>
    <mergeCell ref="R48:S48"/>
    <mergeCell ref="T66:U66"/>
    <mergeCell ref="T57:U57"/>
    <mergeCell ref="T47:U47"/>
    <mergeCell ref="T55:U55"/>
    <mergeCell ref="T56:U56"/>
    <mergeCell ref="V47:W47"/>
    <mergeCell ref="P54:Q54"/>
    <mergeCell ref="R80:S80"/>
    <mergeCell ref="P80:Q80"/>
    <mergeCell ref="V66:W66"/>
    <mergeCell ref="N57:O57"/>
    <mergeCell ref="L59:M59"/>
    <mergeCell ref="N58:O58"/>
    <mergeCell ref="N60:O60"/>
    <mergeCell ref="R47:S47"/>
    <mergeCell ref="F69:G69"/>
    <mergeCell ref="J66:K66"/>
    <mergeCell ref="J60:K60"/>
    <mergeCell ref="P47:Q47"/>
    <mergeCell ref="AD67:AE67"/>
    <mergeCell ref="AD55:AE55"/>
    <mergeCell ref="AD68:AE68"/>
    <mergeCell ref="Z58:AA58"/>
    <mergeCell ref="J67:K67"/>
    <mergeCell ref="P59:Q59"/>
    <mergeCell ref="N54:O54"/>
    <mergeCell ref="N55:O55"/>
    <mergeCell ref="X60:Y60"/>
    <mergeCell ref="Z56:AA56"/>
    <mergeCell ref="F71:G71"/>
    <mergeCell ref="F68:G68"/>
    <mergeCell ref="T59:U59"/>
    <mergeCell ref="T48:U48"/>
    <mergeCell ref="H67:I67"/>
    <mergeCell ref="J59:K59"/>
    <mergeCell ref="H57:I57"/>
    <mergeCell ref="P48:Q48"/>
    <mergeCell ref="X58:Y58"/>
    <mergeCell ref="X54:Y54"/>
    <mergeCell ref="P56:Q56"/>
    <mergeCell ref="R71:S71"/>
    <mergeCell ref="Z71:AA71"/>
    <mergeCell ref="L66:M66"/>
    <mergeCell ref="F58:G58"/>
    <mergeCell ref="R68:S68"/>
    <mergeCell ref="R69:S69"/>
    <mergeCell ref="L58:M58"/>
    <mergeCell ref="J71:K71"/>
    <mergeCell ref="L48:M48"/>
    <mergeCell ref="R60:S60"/>
    <mergeCell ref="R79:S79"/>
    <mergeCell ref="V72:W72"/>
    <mergeCell ref="R72:S72"/>
    <mergeCell ref="P70:Q70"/>
    <mergeCell ref="R88:S88"/>
    <mergeCell ref="P55:Q55"/>
    <mergeCell ref="V58:W58"/>
    <mergeCell ref="P72:Q72"/>
    <mergeCell ref="H71:I71"/>
    <mergeCell ref="H70:I70"/>
    <mergeCell ref="N56:O56"/>
    <mergeCell ref="N59:O59"/>
    <mergeCell ref="H59:I59"/>
    <mergeCell ref="H72:I72"/>
    <mergeCell ref="H80:I80"/>
    <mergeCell ref="H81:I81"/>
    <mergeCell ref="H68:I68"/>
    <mergeCell ref="T54:U54"/>
    <mergeCell ref="V55:W55"/>
    <mergeCell ref="V54:W54"/>
    <mergeCell ref="P68:Q68"/>
    <mergeCell ref="H79:I79"/>
    <mergeCell ref="L57:M57"/>
    <mergeCell ref="P81:Q81"/>
    <mergeCell ref="V59:W59"/>
    <mergeCell ref="P79:Q79"/>
    <mergeCell ref="R70:S70"/>
    <mergeCell ref="R67:S67"/>
    <mergeCell ref="L67:M67"/>
    <mergeCell ref="Z60:AA60"/>
    <mergeCell ref="X55:Y55"/>
    <mergeCell ref="X69:Y69"/>
    <mergeCell ref="R66:S66"/>
    <mergeCell ref="R59:S59"/>
    <mergeCell ref="T60:U60"/>
    <mergeCell ref="P58:Q58"/>
    <mergeCell ref="AB69:AC69"/>
    <mergeCell ref="Z68:AA68"/>
    <mergeCell ref="AD69:AE69"/>
    <mergeCell ref="AB60:AC60"/>
    <mergeCell ref="Z66:AA66"/>
    <mergeCell ref="AB47:AC47"/>
    <mergeCell ref="AB48:AC48"/>
    <mergeCell ref="AB55:AC55"/>
    <mergeCell ref="V43:W43"/>
    <mergeCell ref="V45:W45"/>
    <mergeCell ref="R55:S55"/>
    <mergeCell ref="V60:W60"/>
    <mergeCell ref="R56:S56"/>
    <mergeCell ref="R54:S54"/>
    <mergeCell ref="R57:S57"/>
    <mergeCell ref="P69:Q69"/>
    <mergeCell ref="X67:Y67"/>
    <mergeCell ref="X66:Y66"/>
    <mergeCell ref="X68:Y68"/>
    <mergeCell ref="X59:Y59"/>
    <mergeCell ref="X56:Y56"/>
    <mergeCell ref="P67:Q67"/>
    <mergeCell ref="X47:Y47"/>
    <mergeCell ref="X57:Y57"/>
    <mergeCell ref="R58:S5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H99:I99"/>
    <mergeCell ref="H110:I110"/>
    <mergeCell ref="J91:K91"/>
    <mergeCell ref="F98:G98"/>
    <mergeCell ref="J90:K90"/>
    <mergeCell ref="F88:G88"/>
    <mergeCell ref="H109:I109"/>
    <mergeCell ref="J98:K98"/>
    <mergeCell ref="J108:K108"/>
    <mergeCell ref="J100:K100"/>
    <mergeCell ref="F110:G110"/>
    <mergeCell ref="L110:M110"/>
    <mergeCell ref="F107:G107"/>
    <mergeCell ref="L107:M107"/>
    <mergeCell ref="F108:G108"/>
    <mergeCell ref="AF15:AG15"/>
    <mergeCell ref="F8:G8"/>
    <mergeCell ref="J7:K7"/>
    <mergeCell ref="P7:Q7"/>
    <mergeCell ref="F37:G37"/>
    <mergeCell ref="X8:Y8"/>
    <mergeCell ref="X9:Y9"/>
    <mergeCell ref="F46:G46"/>
    <mergeCell ref="Z47:AA47"/>
    <mergeCell ref="AD18:AE18"/>
    <mergeCell ref="AD25:AE25"/>
    <mergeCell ref="AB18:AC18"/>
    <mergeCell ref="AD28:AE28"/>
    <mergeCell ref="AD37:AE37"/>
    <mergeCell ref="AD35:AE35"/>
    <mergeCell ref="AD27:AE27"/>
    <mergeCell ref="AB28:AC28"/>
    <mergeCell ref="AF36:AG36"/>
    <mergeCell ref="H43:I43"/>
    <mergeCell ref="L28:M28"/>
    <mergeCell ref="H25:I25"/>
    <mergeCell ref="AF16:AG16"/>
    <mergeCell ref="AF37:AG37"/>
    <mergeCell ref="AF27:AG27"/>
    <mergeCell ref="AF28:AG28"/>
    <mergeCell ref="AD15:AE15"/>
    <mergeCell ref="AD16:AE16"/>
    <mergeCell ref="Z35:AA35"/>
    <mergeCell ref="AD36:AE36"/>
    <mergeCell ref="L43:M43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H44:I44"/>
    <mergeCell ref="J47:K47"/>
    <mergeCell ref="H36:I36"/>
    <mergeCell ref="H35:I35"/>
    <mergeCell ref="F35:G35"/>
    <mergeCell ref="F27:G27"/>
    <mergeCell ref="H17:I17"/>
    <mergeCell ref="J44:K44"/>
    <mergeCell ref="N47:O47"/>
    <mergeCell ref="Z37:AA37"/>
    <mergeCell ref="L45:M45"/>
    <mergeCell ref="H45:I45"/>
    <mergeCell ref="H46:I46"/>
    <mergeCell ref="H47:I47"/>
    <mergeCell ref="J48:K48"/>
    <mergeCell ref="AD8:AE8"/>
    <mergeCell ref="H8:I8"/>
    <mergeCell ref="H56:I56"/>
    <mergeCell ref="J58:K58"/>
    <mergeCell ref="L60:M60"/>
    <mergeCell ref="F54:G54"/>
    <mergeCell ref="H60:I60"/>
    <mergeCell ref="H48:I48"/>
    <mergeCell ref="H28:I28"/>
    <mergeCell ref="P25:Q25"/>
    <mergeCell ref="J17:K17"/>
    <mergeCell ref="L16:M16"/>
    <mergeCell ref="L25:M25"/>
    <mergeCell ref="N26:O26"/>
    <mergeCell ref="P26:Q26"/>
    <mergeCell ref="P43:Q43"/>
    <mergeCell ref="P44:Q44"/>
    <mergeCell ref="N44:O44"/>
    <mergeCell ref="P57:Q57"/>
    <mergeCell ref="H27:I27"/>
    <mergeCell ref="J43:K43"/>
    <mergeCell ref="F45:G45"/>
    <mergeCell ref="H16:I16"/>
    <mergeCell ref="N46:O46"/>
    <mergeCell ref="L56:M56"/>
    <mergeCell ref="L35:M35"/>
    <mergeCell ref="L54:M54"/>
    <mergeCell ref="L55:M55"/>
    <mergeCell ref="F43:G43"/>
    <mergeCell ref="P46:Q46"/>
    <mergeCell ref="P37:Q37"/>
    <mergeCell ref="N36:O36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43:E43"/>
    <mergeCell ref="B68:E68"/>
    <mergeCell ref="B80:E80"/>
    <mergeCell ref="B101:C101"/>
    <mergeCell ref="B100:E100"/>
    <mergeCell ref="B98:E98"/>
    <mergeCell ref="B60:E60"/>
    <mergeCell ref="B102:C102"/>
    <mergeCell ref="B74:C74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B99:E99"/>
    <mergeCell ref="B49:C49"/>
    <mergeCell ref="B15:E15"/>
    <mergeCell ref="B26:E26"/>
    <mergeCell ref="J9:K9"/>
    <mergeCell ref="H9:I9"/>
    <mergeCell ref="F28:G28"/>
    <mergeCell ref="H54:I54"/>
    <mergeCell ref="J56:K56"/>
    <mergeCell ref="F36:G36"/>
    <mergeCell ref="J57:K57"/>
    <mergeCell ref="F59:G59"/>
    <mergeCell ref="F60:G60"/>
    <mergeCell ref="J46:K46"/>
    <mergeCell ref="F25:G25"/>
    <mergeCell ref="H7:I7"/>
    <mergeCell ref="F7:G7"/>
    <mergeCell ref="F55:G55"/>
    <mergeCell ref="H55:I55"/>
    <mergeCell ref="F9:G9"/>
    <mergeCell ref="F48:G48"/>
    <mergeCell ref="F47:G47"/>
    <mergeCell ref="H15:I15"/>
    <mergeCell ref="F57:G57"/>
    <mergeCell ref="J25:K25"/>
    <mergeCell ref="F26:G26"/>
    <mergeCell ref="F18:G18"/>
    <mergeCell ref="H18:I18"/>
    <mergeCell ref="J18:K18"/>
    <mergeCell ref="B10:C10"/>
    <mergeCell ref="H26:I26"/>
    <mergeCell ref="B18:E18"/>
    <mergeCell ref="B16:E16"/>
    <mergeCell ref="J72:K72"/>
    <mergeCell ref="J80:K80"/>
    <mergeCell ref="J81:K81"/>
    <mergeCell ref="B81:E81"/>
    <mergeCell ref="B67:E67"/>
    <mergeCell ref="B44:E44"/>
    <mergeCell ref="J27:K27"/>
    <mergeCell ref="J54:K54"/>
    <mergeCell ref="J55:K55"/>
    <mergeCell ref="H58:I58"/>
    <mergeCell ref="F67:G67"/>
    <mergeCell ref="J45:K45"/>
    <mergeCell ref="J68:K68"/>
    <mergeCell ref="H69:I69"/>
    <mergeCell ref="F56:G56"/>
    <mergeCell ref="J35:K35"/>
    <mergeCell ref="B25:E25"/>
    <mergeCell ref="B61:C61"/>
    <mergeCell ref="B57:E57"/>
    <mergeCell ref="F66:G66"/>
    <mergeCell ref="B73:C73"/>
    <mergeCell ref="B17:E17"/>
    <mergeCell ref="F70:G70"/>
    <mergeCell ref="H66:I66"/>
    <mergeCell ref="F80:G80"/>
    <mergeCell ref="F79:G79"/>
    <mergeCell ref="B29:C29"/>
    <mergeCell ref="J16:K16"/>
    <mergeCell ref="P15:Q15"/>
    <mergeCell ref="Z18:AA18"/>
    <mergeCell ref="R7:S7"/>
    <mergeCell ref="L7:M7"/>
    <mergeCell ref="R8:S8"/>
    <mergeCell ref="N17:O17"/>
    <mergeCell ref="V15:W15"/>
    <mergeCell ref="V16:W16"/>
    <mergeCell ref="V17:W17"/>
    <mergeCell ref="X7:Y7"/>
    <mergeCell ref="V7:W7"/>
    <mergeCell ref="V8:W8"/>
    <mergeCell ref="R18:S18"/>
    <mergeCell ref="L8:M8"/>
    <mergeCell ref="F15:G15"/>
    <mergeCell ref="F16:G16"/>
    <mergeCell ref="F17:G17"/>
    <mergeCell ref="N7:O7"/>
    <mergeCell ref="N8:O8"/>
    <mergeCell ref="N9:O9"/>
    <mergeCell ref="T8:U8"/>
    <mergeCell ref="P16:Q16"/>
    <mergeCell ref="P17:Q17"/>
    <mergeCell ref="R16:S16"/>
    <mergeCell ref="L17:M17"/>
    <mergeCell ref="Z9:AA9"/>
    <mergeCell ref="V9:W9"/>
    <mergeCell ref="Z15:AA15"/>
    <mergeCell ref="J8:K8"/>
    <mergeCell ref="L9:M9"/>
    <mergeCell ref="Z8:AA8"/>
    <mergeCell ref="P8:Q8"/>
    <mergeCell ref="P9:Q9"/>
    <mergeCell ref="N16:O16"/>
    <mergeCell ref="T15:U15"/>
    <mergeCell ref="AB15:AC15"/>
    <mergeCell ref="AB16:AC16"/>
    <mergeCell ref="AB26:AC26"/>
    <mergeCell ref="AB25:AC25"/>
    <mergeCell ref="R9:S9"/>
    <mergeCell ref="T17:U17"/>
    <mergeCell ref="V26:W26"/>
    <mergeCell ref="X26:Y26"/>
    <mergeCell ref="N18:O18"/>
    <mergeCell ref="P18:Q18"/>
    <mergeCell ref="X15:Y15"/>
    <mergeCell ref="R46:S46"/>
    <mergeCell ref="P36:Q36"/>
    <mergeCell ref="V44:W44"/>
    <mergeCell ref="N35:O35"/>
    <mergeCell ref="T25:U25"/>
    <mergeCell ref="R17:S17"/>
    <mergeCell ref="P27:Q27"/>
    <mergeCell ref="T9:U9"/>
    <mergeCell ref="L36:M36"/>
    <mergeCell ref="L37:M37"/>
    <mergeCell ref="L18:M18"/>
    <mergeCell ref="R28:S28"/>
    <mergeCell ref="X43:Y43"/>
    <mergeCell ref="N28:O28"/>
    <mergeCell ref="X35:Y35"/>
    <mergeCell ref="T28:U28"/>
    <mergeCell ref="N27:O27"/>
    <mergeCell ref="X28:Y28"/>
    <mergeCell ref="R25:S25"/>
    <mergeCell ref="N25:O25"/>
    <mergeCell ref="T43:U43"/>
    <mergeCell ref="V27:W27"/>
    <mergeCell ref="X45:Y45"/>
    <mergeCell ref="T45:U45"/>
    <mergeCell ref="N37:O37"/>
    <mergeCell ref="X46:Y46"/>
    <mergeCell ref="L15:M15"/>
    <mergeCell ref="N15:O15"/>
    <mergeCell ref="AB7:AC7"/>
    <mergeCell ref="AB8:AC8"/>
    <mergeCell ref="AB9:AC9"/>
    <mergeCell ref="Z7:AA7"/>
    <mergeCell ref="T7:U7"/>
    <mergeCell ref="Z27:AA27"/>
    <mergeCell ref="P35:Q35"/>
    <mergeCell ref="T35:U35"/>
    <mergeCell ref="Z45:AA45"/>
    <mergeCell ref="X37:Y37"/>
    <mergeCell ref="AB37:AC37"/>
    <mergeCell ref="AB29:AC29"/>
    <mergeCell ref="Z36:AA36"/>
    <mergeCell ref="Z16:AA16"/>
    <mergeCell ref="Z17:AA17"/>
    <mergeCell ref="Z28:AA28"/>
    <mergeCell ref="R35:S35"/>
    <mergeCell ref="R36:S36"/>
    <mergeCell ref="T16:U16"/>
    <mergeCell ref="R45:S45"/>
    <mergeCell ref="R26:S26"/>
    <mergeCell ref="R27:S27"/>
    <mergeCell ref="Z26:AA26"/>
    <mergeCell ref="Z25:AA25"/>
    <mergeCell ref="P45:Q45"/>
    <mergeCell ref="T37:U37"/>
    <mergeCell ref="R15:S15"/>
    <mergeCell ref="T18:U18"/>
    <mergeCell ref="R37:S37"/>
    <mergeCell ref="R43:S43"/>
    <mergeCell ref="R44:S44"/>
    <mergeCell ref="T36:U36"/>
    <mergeCell ref="X27:Y27"/>
    <mergeCell ref="V25:W25"/>
    <mergeCell ref="X44:Y44"/>
    <mergeCell ref="X25:Y25"/>
    <mergeCell ref="V18:W18"/>
    <mergeCell ref="V36:W36"/>
    <mergeCell ref="V37:W37"/>
    <mergeCell ref="V46:W46"/>
    <mergeCell ref="T26:U26"/>
    <mergeCell ref="X16:Y16"/>
    <mergeCell ref="X17:Y17"/>
    <mergeCell ref="X18:Y18"/>
    <mergeCell ref="V56:W56"/>
    <mergeCell ref="T58:U58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L91:M91"/>
    <mergeCell ref="L70:M70"/>
    <mergeCell ref="N69:O69"/>
    <mergeCell ref="N67:O67"/>
    <mergeCell ref="N45:O45"/>
    <mergeCell ref="V35:W35"/>
    <mergeCell ref="T27:U27"/>
    <mergeCell ref="N68:O68"/>
    <mergeCell ref="N71:O71"/>
    <mergeCell ref="N70:O70"/>
    <mergeCell ref="V80:W80"/>
    <mergeCell ref="T99:U99"/>
    <mergeCell ref="T87:U87"/>
    <mergeCell ref="P98:Q98"/>
    <mergeCell ref="T108:U108"/>
    <mergeCell ref="P108:Q108"/>
    <mergeCell ref="P107:Q107"/>
    <mergeCell ref="T79:U79"/>
    <mergeCell ref="V91:W91"/>
    <mergeCell ref="V107:W107"/>
    <mergeCell ref="V88:W88"/>
    <mergeCell ref="V89:W89"/>
    <mergeCell ref="T81:U81"/>
    <mergeCell ref="R90:S90"/>
    <mergeCell ref="V87:W87"/>
    <mergeCell ref="T70:U70"/>
    <mergeCell ref="T46:U46"/>
    <mergeCell ref="T44:U44"/>
    <mergeCell ref="P28:Q28"/>
    <mergeCell ref="L108:M108"/>
    <mergeCell ref="V57:W57"/>
    <mergeCell ref="V67:W67"/>
    <mergeCell ref="T69:U69"/>
    <mergeCell ref="T71:U71"/>
    <mergeCell ref="X79:Y79"/>
    <mergeCell ref="X80:Y80"/>
    <mergeCell ref="Z79:AA79"/>
    <mergeCell ref="Z107:AA107"/>
    <mergeCell ref="Z88:AA88"/>
    <mergeCell ref="N110:O110"/>
    <mergeCell ref="N91:O91"/>
    <mergeCell ref="P109:Q109"/>
    <mergeCell ref="N109:O109"/>
    <mergeCell ref="R108:S108"/>
    <mergeCell ref="R109:S109"/>
    <mergeCell ref="P110:Q110"/>
    <mergeCell ref="N98:O98"/>
    <mergeCell ref="T100:U100"/>
    <mergeCell ref="V100:W100"/>
    <mergeCell ref="R99:S99"/>
    <mergeCell ref="V108:W108"/>
    <mergeCell ref="N108:O108"/>
    <mergeCell ref="V90:W90"/>
    <mergeCell ref="P100:Q100"/>
    <mergeCell ref="P88:Q88"/>
    <mergeCell ref="P90:Q90"/>
    <mergeCell ref="V69:W69"/>
    <mergeCell ref="T80:U80"/>
    <mergeCell ref="N87:O87"/>
    <mergeCell ref="P99:Q99"/>
    <mergeCell ref="V98:W98"/>
    <mergeCell ref="AB88:AC88"/>
    <mergeCell ref="AD88:AE88"/>
    <mergeCell ref="T110:U110"/>
    <mergeCell ref="T109:U109"/>
    <mergeCell ref="X88:Y88"/>
    <mergeCell ref="R110:S110"/>
    <mergeCell ref="R87:S87"/>
    <mergeCell ref="Z109:AA109"/>
    <mergeCell ref="AB107:AC107"/>
    <mergeCell ref="AB99:AC99"/>
    <mergeCell ref="T91:U91"/>
    <mergeCell ref="Z90:AA90"/>
    <mergeCell ref="Z89:AA89"/>
    <mergeCell ref="X89:Y89"/>
    <mergeCell ref="R81:S81"/>
    <mergeCell ref="N107:O107"/>
    <mergeCell ref="P89:Q89"/>
    <mergeCell ref="V81:W81"/>
    <mergeCell ref="AB80:AC80"/>
    <mergeCell ref="AB87:AC87"/>
    <mergeCell ref="AD70:AE70"/>
    <mergeCell ref="AB71:AC71"/>
    <mergeCell ref="AD71:AE71"/>
    <mergeCell ref="AD72:AE72"/>
    <mergeCell ref="AD80:AE80"/>
    <mergeCell ref="AH100:AI100"/>
    <mergeCell ref="AJ100:AK100"/>
    <mergeCell ref="AJ99:AK99"/>
    <mergeCell ref="AJ90:AK90"/>
    <mergeCell ref="AB110:AC110"/>
    <mergeCell ref="Z110:AA110"/>
    <mergeCell ref="X110:Y110"/>
    <mergeCell ref="X107:Y107"/>
    <mergeCell ref="V110:W110"/>
    <mergeCell ref="AF89:AG89"/>
    <mergeCell ref="V109:W109"/>
    <mergeCell ref="X108:Y108"/>
    <mergeCell ref="X72:Y72"/>
    <mergeCell ref="X70:Y70"/>
    <mergeCell ref="X71:Y71"/>
    <mergeCell ref="AH71:AI71"/>
    <mergeCell ref="AJ71:AK71"/>
    <mergeCell ref="AH70:AI70"/>
    <mergeCell ref="AF71:AG71"/>
    <mergeCell ref="AJ70:AK70"/>
    <mergeCell ref="AJ109:AK109"/>
    <mergeCell ref="AD109:AE109"/>
    <mergeCell ref="AF90:AG90"/>
    <mergeCell ref="AH90:AI90"/>
    <mergeCell ref="Z91:AA91"/>
    <mergeCell ref="AJ107:AK107"/>
    <mergeCell ref="X109:Y109"/>
    <mergeCell ref="AJ110:AK110"/>
    <mergeCell ref="AF109:AG109"/>
    <mergeCell ref="AH109:AI109"/>
    <mergeCell ref="AD110:AE110"/>
    <mergeCell ref="AF110:AG110"/>
    <mergeCell ref="AH110:AI110"/>
    <mergeCell ref="AJ91:AK91"/>
    <mergeCell ref="AF98:AG98"/>
    <mergeCell ref="AB98:AC98"/>
    <mergeCell ref="AD98:AE98"/>
    <mergeCell ref="AD100:AE100"/>
    <mergeCell ref="Z99:AA99"/>
    <mergeCell ref="AB108:AC108"/>
    <mergeCell ref="AF108:AG108"/>
    <mergeCell ref="AH108:AI108"/>
    <mergeCell ref="AJ98:AK98"/>
    <mergeCell ref="AF99:AG99"/>
    <mergeCell ref="Z108:AA108"/>
    <mergeCell ref="AD108:AE108"/>
    <mergeCell ref="Z80:AA80"/>
    <mergeCell ref="AP66:AQ66"/>
    <mergeCell ref="AF47:AG47"/>
    <mergeCell ref="AJ72:AK72"/>
    <mergeCell ref="AP69:AQ69"/>
    <mergeCell ref="AP56:AQ56"/>
    <mergeCell ref="AP57:AQ57"/>
    <mergeCell ref="AL59:AM59"/>
    <mergeCell ref="AL81:AM81"/>
    <mergeCell ref="AL71:AM71"/>
    <mergeCell ref="AN69:AO69"/>
    <mergeCell ref="AL66:AM66"/>
    <mergeCell ref="AN66:AO66"/>
    <mergeCell ref="AN55:AO55"/>
    <mergeCell ref="AN47:AO47"/>
    <mergeCell ref="AN48:AO48"/>
    <mergeCell ref="AJ54:AK54"/>
    <mergeCell ref="AJ56:AK56"/>
    <mergeCell ref="AJ58:AK58"/>
    <mergeCell ref="AL69:AM69"/>
    <mergeCell ref="AL70:AM70"/>
    <mergeCell ref="AF54:AG54"/>
    <mergeCell ref="AJ79:AK79"/>
    <mergeCell ref="AJ80:AK80"/>
    <mergeCell ref="AB81:AC81"/>
    <mergeCell ref="Z81:AA81"/>
    <mergeCell ref="AP70:AQ70"/>
    <mergeCell ref="AP58:AQ58"/>
    <mergeCell ref="AP59:AQ59"/>
    <mergeCell ref="AH72:AI72"/>
    <mergeCell ref="AF59:AG59"/>
    <mergeCell ref="AB79:AC79"/>
    <mergeCell ref="AJ18:AK18"/>
    <mergeCell ref="AR18:AS18"/>
    <mergeCell ref="AP36:AQ36"/>
    <mergeCell ref="AP37:AQ37"/>
    <mergeCell ref="AP43:AQ43"/>
    <mergeCell ref="AP44:AQ44"/>
    <mergeCell ref="AP45:AQ45"/>
    <mergeCell ref="AJ45:AK45"/>
    <mergeCell ref="AH98:AI98"/>
    <mergeCell ref="AF107:AG107"/>
    <mergeCell ref="AH107:AI107"/>
    <mergeCell ref="AH99:AI99"/>
    <mergeCell ref="AJ36:AK36"/>
    <mergeCell ref="AH67:AI67"/>
    <mergeCell ref="AH69:AI69"/>
    <mergeCell ref="AF18:AG18"/>
    <mergeCell ref="AH18:AI18"/>
    <mergeCell ref="AR43:AS43"/>
    <mergeCell ref="AL45:AM45"/>
    <mergeCell ref="AL55:AM55"/>
    <mergeCell ref="AN70:AO70"/>
    <mergeCell ref="AR36:AS36"/>
    <mergeCell ref="AR37:AS37"/>
    <mergeCell ref="AN45:AO45"/>
    <mergeCell ref="AJ68:AK68"/>
    <mergeCell ref="AJ69:AK69"/>
    <mergeCell ref="AL72:AM72"/>
    <mergeCell ref="AL79:AM79"/>
    <mergeCell ref="AL68:AM68"/>
    <mergeCell ref="AN68:AO68"/>
    <mergeCell ref="AJ81:AK81"/>
    <mergeCell ref="AF91:AG91"/>
    <mergeCell ref="AT57:AU57"/>
    <mergeCell ref="AT58:AU58"/>
    <mergeCell ref="AL43:AM43"/>
    <mergeCell ref="AL57:AM57"/>
    <mergeCell ref="AT67:AU67"/>
    <mergeCell ref="AT46:AU46"/>
    <mergeCell ref="AP67:AQ67"/>
    <mergeCell ref="AT35:AU35"/>
    <mergeCell ref="AT47:AU47"/>
    <mergeCell ref="AT48:AU48"/>
    <mergeCell ref="AT59:AU59"/>
    <mergeCell ref="AP54:AQ54"/>
    <mergeCell ref="AL15:AM15"/>
    <mergeCell ref="AL16:AM16"/>
    <mergeCell ref="AN15:AO15"/>
    <mergeCell ref="AR35:AS35"/>
    <mergeCell ref="AP68:AQ68"/>
    <mergeCell ref="AR17:AS17"/>
    <mergeCell ref="AJ7:AK7"/>
    <mergeCell ref="AJ8:AK8"/>
    <mergeCell ref="AJ9:AK9"/>
    <mergeCell ref="AL17:AM17"/>
    <mergeCell ref="AJ17:AK17"/>
    <mergeCell ref="AL25:AM25"/>
    <mergeCell ref="AR56:AS56"/>
    <mergeCell ref="AR68:AS68"/>
    <mergeCell ref="AJ16:AK16"/>
    <mergeCell ref="AN16:AO16"/>
    <mergeCell ref="AN43:AO43"/>
    <mergeCell ref="AL44:AM44"/>
    <mergeCell ref="AT37:AU37"/>
    <mergeCell ref="AL27:AM27"/>
    <mergeCell ref="AR25:AS25"/>
    <mergeCell ref="AR44:AS44"/>
    <mergeCell ref="AR45:AS45"/>
    <mergeCell ref="AT68:AU68"/>
    <mergeCell ref="AR16:AS16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F70:AG70"/>
    <mergeCell ref="AH80:AI80"/>
    <mergeCell ref="AF81:AG81"/>
    <mergeCell ref="AF80:AG80"/>
    <mergeCell ref="AF69:AG69"/>
    <mergeCell ref="AL60:AM60"/>
    <mergeCell ref="AH45:AI45"/>
    <mergeCell ref="AH68:AI68"/>
    <mergeCell ref="AL67:AM67"/>
    <mergeCell ref="AL80:AM80"/>
    <mergeCell ref="AH44:AI44"/>
    <mergeCell ref="AF45:AG45"/>
    <mergeCell ref="AH57:AI57"/>
    <mergeCell ref="AF58:AG58"/>
    <mergeCell ref="AN67:AO67"/>
    <mergeCell ref="AH25:AI25"/>
    <mergeCell ref="AF35:AG35"/>
    <mergeCell ref="AH37:AI37"/>
    <mergeCell ref="AH35:AI35"/>
    <mergeCell ref="AJ25:AK25"/>
    <mergeCell ref="AH66:AI66"/>
    <mergeCell ref="AN80:AO80"/>
    <mergeCell ref="AL108:AM108"/>
    <mergeCell ref="AJ108:AK108"/>
    <mergeCell ref="AL109:AM109"/>
    <mergeCell ref="AL110:AM110"/>
    <mergeCell ref="AF87:AG87"/>
    <mergeCell ref="AF88:AG88"/>
    <mergeCell ref="AL107:AM107"/>
    <mergeCell ref="AN54:AO54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D107:AE107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AP109:AQ109"/>
    <mergeCell ref="AN81:AO81"/>
    <mergeCell ref="AN71:AO71"/>
    <mergeCell ref="AN72:AO72"/>
    <mergeCell ref="X81:Y81"/>
    <mergeCell ref="AD91:AE91"/>
    <mergeCell ref="AD99:AE99"/>
    <mergeCell ref="AF100:AG100"/>
    <mergeCell ref="AF72:AG72"/>
    <mergeCell ref="V79:W79"/>
    <mergeCell ref="F72:G72"/>
    <mergeCell ref="F81:G81"/>
    <mergeCell ref="Z72:AA72"/>
    <mergeCell ref="AD81:AE81"/>
    <mergeCell ref="AF79:AG79"/>
    <mergeCell ref="AH79:AI79"/>
    <mergeCell ref="AL91:AM91"/>
    <mergeCell ref="L87:M87"/>
    <mergeCell ref="L98:M98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V99:W99"/>
    <mergeCell ref="X99:Y99"/>
    <mergeCell ref="X91:Y91"/>
    <mergeCell ref="AH89:AI89"/>
    <mergeCell ref="X98:Y98"/>
    <mergeCell ref="AL98:AM98"/>
    <mergeCell ref="AH81:AI81"/>
    <mergeCell ref="Z87:AA87"/>
    <mergeCell ref="AD79:AE79"/>
    <mergeCell ref="AJ87:AK87"/>
    <mergeCell ref="AJ88:AK88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AJ89:AK89"/>
    <mergeCell ref="AH88:AI88"/>
    <mergeCell ref="AL87:AM87"/>
    <mergeCell ref="Z98:AA98"/>
    <mergeCell ref="B87:E87"/>
    <mergeCell ref="H90:I90"/>
    <mergeCell ref="B89:E89"/>
    <mergeCell ref="AH91:AI91"/>
    <mergeCell ref="X90:Y90"/>
    <mergeCell ref="X87:Y87"/>
    <mergeCell ref="AD90:AE90"/>
    <mergeCell ref="AV55:AW55"/>
    <mergeCell ref="AX80:AY80"/>
    <mergeCell ref="AR107:AS107"/>
    <mergeCell ref="AR89:AS89"/>
    <mergeCell ref="AR90:AS90"/>
    <mergeCell ref="AR99:AS99"/>
    <mergeCell ref="AT79:AU79"/>
    <mergeCell ref="AR81:AS81"/>
    <mergeCell ref="AR91:AS91"/>
    <mergeCell ref="AV60:AW60"/>
    <mergeCell ref="AR47:AS47"/>
    <mergeCell ref="AR60:AS60"/>
    <mergeCell ref="AT99:AU99"/>
    <mergeCell ref="AT60:AU60"/>
    <mergeCell ref="AV80:AW80"/>
    <mergeCell ref="AR69:AS69"/>
    <mergeCell ref="AV66:AW66"/>
    <mergeCell ref="AV56:AW56"/>
    <mergeCell ref="AR57:AS57"/>
    <mergeCell ref="AR58:AS58"/>
    <mergeCell ref="AR66:AS66"/>
    <mergeCell ref="AR67:AS67"/>
    <mergeCell ref="AT66:AU66"/>
    <mergeCell ref="AV107:AW107"/>
    <mergeCell ref="AV98:AW98"/>
    <mergeCell ref="AV99:AW99"/>
    <mergeCell ref="AR100:AS100"/>
    <mergeCell ref="AR98:AS98"/>
    <mergeCell ref="AT87:AU87"/>
    <mergeCell ref="AV67:AW67"/>
    <mergeCell ref="AT55:AU55"/>
    <mergeCell ref="AT56:AU56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X87:AY87"/>
    <mergeCell ref="AX88:AY88"/>
    <mergeCell ref="AX66:AY66"/>
    <mergeCell ref="AX67:AY67"/>
    <mergeCell ref="AX68:AY68"/>
    <mergeCell ref="AX55:AY55"/>
    <mergeCell ref="AX71:AY71"/>
    <mergeCell ref="AZ88:BA88"/>
    <mergeCell ref="AX58:AY58"/>
    <mergeCell ref="AX59:AY59"/>
    <mergeCell ref="AV68:AW68"/>
    <mergeCell ref="AV69:AW69"/>
    <mergeCell ref="AT90:AU90"/>
    <mergeCell ref="AT72:AU72"/>
    <mergeCell ref="AT98:AU98"/>
    <mergeCell ref="AT100:AU100"/>
    <mergeCell ref="AT107:AU107"/>
    <mergeCell ref="AT80:AU80"/>
    <mergeCell ref="AT108:AU108"/>
    <mergeCell ref="AT81:AU81"/>
    <mergeCell ref="AR87:AS87"/>
    <mergeCell ref="AR88:AS88"/>
    <mergeCell ref="AZ109:BA109"/>
    <mergeCell ref="AX91:AY91"/>
    <mergeCell ref="AX109:AY109"/>
    <mergeCell ref="AX90:AY90"/>
    <mergeCell ref="AX98:AY98"/>
    <mergeCell ref="AX99:AY99"/>
    <mergeCell ref="AX100:AY100"/>
    <mergeCell ref="AX107:AY107"/>
    <mergeCell ref="AX108:AY108"/>
    <mergeCell ref="AX89:AY89"/>
    <mergeCell ref="AV108:AW108"/>
    <mergeCell ref="AT109:AU109"/>
    <mergeCell ref="AR70:AS70"/>
    <mergeCell ref="AR71:AS71"/>
    <mergeCell ref="AZ110:BA110"/>
    <mergeCell ref="AZ71:BA71"/>
    <mergeCell ref="AZ72:BA72"/>
    <mergeCell ref="AZ79:BA79"/>
    <mergeCell ref="AZ80:BA80"/>
    <mergeCell ref="AZ81:BA81"/>
    <mergeCell ref="AZ89:BA89"/>
    <mergeCell ref="AZ90:BA90"/>
    <mergeCell ref="AZ91:BA91"/>
    <mergeCell ref="AZ98:BA98"/>
    <mergeCell ref="AZ99:BA99"/>
    <mergeCell ref="AZ100:BA100"/>
    <mergeCell ref="AZ107:BA107"/>
    <mergeCell ref="AT110:AU110"/>
    <mergeCell ref="AX69:AY69"/>
    <mergeCell ref="AX70:AY70"/>
    <mergeCell ref="AV71:AW71"/>
    <mergeCell ref="AT70:AU70"/>
    <mergeCell ref="AT71:AU71"/>
    <mergeCell ref="AX79:AY79"/>
    <mergeCell ref="AX81:AY81"/>
    <mergeCell ref="AX72:AY72"/>
    <mergeCell ref="AX110:AY110"/>
    <mergeCell ref="AV110:AW110"/>
    <mergeCell ref="AT89:AU89"/>
    <mergeCell ref="AV58:AW58"/>
    <mergeCell ref="AV109:AW109"/>
    <mergeCell ref="AV100:AW100"/>
    <mergeCell ref="AV59:AW59"/>
    <mergeCell ref="AT69:AU69"/>
    <mergeCell ref="AV70:AW70"/>
    <mergeCell ref="AZ54:BA54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BB80:BC80"/>
    <mergeCell ref="BD99:BE99"/>
    <mergeCell ref="BD81:BE81"/>
    <mergeCell ref="BD79:BE79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J28:BK28"/>
    <mergeCell ref="BF29:BG29"/>
    <mergeCell ref="BD43:BE43"/>
    <mergeCell ref="BD44:BE44"/>
    <mergeCell ref="BD25:BE25"/>
    <mergeCell ref="BD26:BE26"/>
    <mergeCell ref="BD27:BE27"/>
    <mergeCell ref="BL110:BM110"/>
    <mergeCell ref="BL100:BM100"/>
    <mergeCell ref="BL107:BM107"/>
    <mergeCell ref="BP107:BQ107"/>
    <mergeCell ref="BR107:BS107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D107:BE107"/>
    <mergeCell ref="BB90:BC90"/>
    <mergeCell ref="BN71:BO71"/>
    <mergeCell ref="BF60:BG60"/>
    <mergeCell ref="BH66:BI66"/>
    <mergeCell ref="BH67:BI67"/>
    <mergeCell ref="BF66:BG66"/>
    <mergeCell ref="BF67:BG67"/>
    <mergeCell ref="BF70:BG70"/>
    <mergeCell ref="BL71:BM71"/>
    <mergeCell ref="BL72:BM72"/>
    <mergeCell ref="BF68:BG68"/>
    <mergeCell ref="BH79:BI79"/>
    <mergeCell ref="BH80:BI80"/>
    <mergeCell ref="BH81:BI81"/>
    <mergeCell ref="BF80:BG80"/>
    <mergeCell ref="BF81:BG81"/>
    <mergeCell ref="BH100:BI100"/>
    <mergeCell ref="BJ81:BK81"/>
    <mergeCell ref="BJ89:BK89"/>
    <mergeCell ref="BL87:BM87"/>
    <mergeCell ref="BL88:BM88"/>
    <mergeCell ref="BL89:BM89"/>
    <mergeCell ref="BL98:BM98"/>
    <mergeCell ref="BL99:BM99"/>
    <mergeCell ref="BF71:BG71"/>
    <mergeCell ref="BF72:BG72"/>
    <mergeCell ref="BH68:BI68"/>
    <mergeCell ref="BL81:BM81"/>
    <mergeCell ref="BL80:BM80"/>
    <mergeCell ref="BN68:BO68"/>
    <mergeCell ref="BN69:BO69"/>
    <mergeCell ref="BL91:BM91"/>
    <mergeCell ref="BJ43:BK43"/>
    <mergeCell ref="BF69:BG69"/>
    <mergeCell ref="BF79:BG79"/>
    <mergeCell ref="BJ87:BK87"/>
    <mergeCell ref="BJ88:BK88"/>
    <mergeCell ref="BH44:BI44"/>
    <mergeCell ref="BH45:BI45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37:BG37"/>
    <mergeCell ref="BF55:BG55"/>
    <mergeCell ref="BF56:BG56"/>
    <mergeCell ref="BJ90:BK90"/>
    <mergeCell ref="BF90:BG90"/>
    <mergeCell ref="BF57:BG57"/>
    <mergeCell ref="BF54:BG54"/>
    <mergeCell ref="BH37:BI37"/>
    <mergeCell ref="BF43:BG43"/>
    <mergeCell ref="BF44:BG44"/>
    <mergeCell ref="BF45:BG45"/>
    <mergeCell ref="BF46:BG46"/>
    <mergeCell ref="BH46:BI46"/>
    <mergeCell ref="BH47:BI47"/>
    <mergeCell ref="BH57:BI57"/>
    <mergeCell ref="BH60:BI60"/>
    <mergeCell ref="BN79:BO79"/>
    <mergeCell ref="BN60:BO60"/>
    <mergeCell ref="BN56:BO56"/>
    <mergeCell ref="BN72:BO72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N44:BO44"/>
    <mergeCell ref="BH54:BI54"/>
    <mergeCell ref="BL79:BM79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H69:BI69"/>
    <mergeCell ref="BH70:BI70"/>
    <mergeCell ref="BH71:BI71"/>
    <mergeCell ref="BF109:BG109"/>
    <mergeCell ref="BN80:BO80"/>
    <mergeCell ref="BN81:BO81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J98:BK98"/>
    <mergeCell ref="BJ79:BK79"/>
    <mergeCell ref="BH72:BI72"/>
    <mergeCell ref="BP89:BQ89"/>
    <mergeCell ref="BP90:BQ90"/>
    <mergeCell ref="BN98:BO98"/>
    <mergeCell ref="CB107:CC107"/>
    <mergeCell ref="BP91:BQ91"/>
    <mergeCell ref="BR99:BS99"/>
    <mergeCell ref="CB91:CC91"/>
    <mergeCell ref="BR88:BS88"/>
    <mergeCell ref="BR89:BS89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Z100:CA100"/>
    <mergeCell ref="BT88:BU88"/>
    <mergeCell ref="BP98:BQ98"/>
    <mergeCell ref="BP99:BQ99"/>
    <mergeCell ref="BN89:BO89"/>
    <mergeCell ref="BZ88:CA88"/>
    <mergeCell ref="CB79:CC79"/>
    <mergeCell ref="BP108:BQ108"/>
    <mergeCell ref="BP109:BQ109"/>
    <mergeCell ref="BP110:BQ110"/>
    <mergeCell ref="BR79:BS79"/>
    <mergeCell ref="BX109:BY109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BX80:BY80"/>
    <mergeCell ref="CB88:CC88"/>
    <mergeCell ref="CB89:CC89"/>
    <mergeCell ref="CB90:CC90"/>
    <mergeCell ref="BP81:BQ81"/>
    <mergeCell ref="BV108:BW108"/>
    <mergeCell ref="BX108:BY108"/>
    <mergeCell ref="BP100:BQ100"/>
    <mergeCell ref="BP88:BQ88"/>
    <mergeCell ref="BZ110:CA110"/>
    <mergeCell ref="BZ80:CA80"/>
    <mergeCell ref="BV79:BW79"/>
    <mergeCell ref="CD88:CE88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BP70:BQ70"/>
    <mergeCell ref="BP71:BQ71"/>
    <mergeCell ref="BP72:BQ72"/>
    <mergeCell ref="BP79:BQ79"/>
    <mergeCell ref="BR60:BS60"/>
    <mergeCell ref="BR66:BS66"/>
    <mergeCell ref="BX55:BY55"/>
    <mergeCell ref="CD55:CE55"/>
    <mergeCell ref="BT57:BU57"/>
    <mergeCell ref="BT58:BU58"/>
    <mergeCell ref="BZ17:CA17"/>
    <mergeCell ref="CB80:CC80"/>
    <mergeCell ref="BZ69:CA69"/>
    <mergeCell ref="BZ70:CA70"/>
    <mergeCell ref="BZ81:CA81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BR81:BS81"/>
    <mergeCell ref="BR87:BS87"/>
    <mergeCell ref="BR67:BS67"/>
    <mergeCell ref="CB81:CC81"/>
    <mergeCell ref="CB87:CC87"/>
    <mergeCell ref="CB55:CC55"/>
    <mergeCell ref="CB56:CC56"/>
    <mergeCell ref="BZ37:CA37"/>
    <mergeCell ref="BX43:BY43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R56:BS56"/>
    <mergeCell ref="BR57:BS57"/>
    <mergeCell ref="BR58:BS58"/>
    <mergeCell ref="BR59:BS59"/>
    <mergeCell ref="BT55:BU55"/>
    <mergeCell ref="BT56:BU56"/>
    <mergeCell ref="BT71:BU71"/>
    <mergeCell ref="BR68:BS68"/>
    <mergeCell ref="BR69:BS69"/>
    <mergeCell ref="BR72:BS72"/>
    <mergeCell ref="CB15:CC15"/>
    <mergeCell ref="CB16:CC16"/>
    <mergeCell ref="BZ15:CA15"/>
    <mergeCell ref="BZ16:CA16"/>
    <mergeCell ref="BN46:BO46"/>
    <mergeCell ref="BP60:BQ60"/>
    <mergeCell ref="BT69:BU69"/>
    <mergeCell ref="BX44:BY44"/>
    <mergeCell ref="BX45:BY45"/>
    <mergeCell ref="BX35:BY35"/>
    <mergeCell ref="BT44:BU44"/>
    <mergeCell ref="BT25:BU25"/>
    <mergeCell ref="BP68:BQ68"/>
    <mergeCell ref="BP69:BQ69"/>
    <mergeCell ref="BN57:BO57"/>
    <mergeCell ref="BP56:BQ56"/>
    <mergeCell ref="BP57:BQ57"/>
    <mergeCell ref="BX15:BY15"/>
    <mergeCell ref="BX16:BY16"/>
    <mergeCell ref="BX17:BY17"/>
    <mergeCell ref="BX18:BY18"/>
    <mergeCell ref="BX25:BY25"/>
    <mergeCell ref="BZ18:CA18"/>
    <mergeCell ref="BX36:BY36"/>
    <mergeCell ref="BZ36:CA36"/>
    <mergeCell ref="BT27:BU27"/>
    <mergeCell ref="BZ25:CA25"/>
    <mergeCell ref="BP35:BQ35"/>
    <mergeCell ref="BP36:BQ36"/>
    <mergeCell ref="BZ27:CA27"/>
    <mergeCell ref="BZ28:CA28"/>
    <mergeCell ref="BZ29:CA29"/>
    <mergeCell ref="CL16:CM16"/>
    <mergeCell ref="CL17:CM17"/>
    <mergeCell ref="CL18:CM18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CF43:CG43"/>
    <mergeCell ref="BV37:BW37"/>
    <mergeCell ref="BV43:BW43"/>
    <mergeCell ref="BT43:BU43"/>
    <mergeCell ref="CF44:CG44"/>
    <mergeCell ref="CF45:CG45"/>
    <mergeCell ref="CL35:CM35"/>
    <mergeCell ref="CL45:CM45"/>
    <mergeCell ref="CL25:CM25"/>
    <mergeCell ref="CL26:CM26"/>
    <mergeCell ref="CL27:CM27"/>
    <mergeCell ref="CL28:CM28"/>
    <mergeCell ref="CL29:CM29"/>
    <mergeCell ref="BT36:BU36"/>
    <mergeCell ref="BZ43:CA43"/>
    <mergeCell ref="BZ44:CA44"/>
    <mergeCell ref="BZ45:CA45"/>
    <mergeCell ref="CF37:CG37"/>
    <mergeCell ref="CH37:CI37"/>
    <mergeCell ref="DL4:DO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D45:CE45"/>
    <mergeCell ref="CD46:CE46"/>
    <mergeCell ref="CF35:CG35"/>
    <mergeCell ref="CH35:CI35"/>
    <mergeCell ref="CL36:CM36"/>
    <mergeCell ref="CL37:CM37"/>
    <mergeCell ref="CJ35:CK35"/>
    <mergeCell ref="BN43:BO43"/>
    <mergeCell ref="CL15:CM15"/>
    <mergeCell ref="BT28:BU28"/>
    <mergeCell ref="CD36:CE36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CH36:CI36"/>
    <mergeCell ref="CB45:CC45"/>
    <mergeCell ref="CB46:CC46"/>
    <mergeCell ref="CD54:CE54"/>
    <mergeCell ref="CF47:CG47"/>
    <mergeCell ref="CF36:CG36"/>
    <mergeCell ref="CB36:CC36"/>
    <mergeCell ref="CF56:CG56"/>
    <mergeCell ref="CF57:CG57"/>
    <mergeCell ref="CH57:CI57"/>
    <mergeCell ref="CH58:CI58"/>
    <mergeCell ref="CF70:CG70"/>
    <mergeCell ref="CH70:CI70"/>
    <mergeCell ref="CD47:CE47"/>
    <mergeCell ref="CH59:CI59"/>
    <mergeCell ref="CH60:CI60"/>
    <mergeCell ref="CH46:CI46"/>
    <mergeCell ref="CJ80:CK80"/>
    <mergeCell ref="CL59:CM59"/>
    <mergeCell ref="CL60:CM60"/>
    <mergeCell ref="CL66:CM66"/>
    <mergeCell ref="CR54:CS54"/>
    <mergeCell ref="CR55:CS55"/>
    <mergeCell ref="CP48:CQ48"/>
    <mergeCell ref="CT87:CU87"/>
    <mergeCell ref="CT88:CU88"/>
    <mergeCell ref="CX54:CY54"/>
    <mergeCell ref="CX55:CY55"/>
    <mergeCell ref="CN88:CO88"/>
    <mergeCell ref="CX59:CY59"/>
    <mergeCell ref="CN54:CO54"/>
    <mergeCell ref="CN55:CO55"/>
    <mergeCell ref="CN80:CO80"/>
    <mergeCell ref="CD71:CE71"/>
    <mergeCell ref="CF71:CG71"/>
    <mergeCell ref="CF81:CG81"/>
    <mergeCell ref="CH81:CI81"/>
    <mergeCell ref="CJ81:CK81"/>
    <mergeCell ref="CF87:CG87"/>
    <mergeCell ref="CF72:CG72"/>
    <mergeCell ref="CH72:CI72"/>
    <mergeCell ref="CT72:CU72"/>
    <mergeCell ref="CF79:CG79"/>
    <mergeCell ref="CH79:CI79"/>
    <mergeCell ref="CJ79:CK79"/>
    <mergeCell ref="CR58:CS58"/>
    <mergeCell ref="CR59:CS59"/>
    <mergeCell ref="CJ66:CK66"/>
    <mergeCell ref="CJ67:CK67"/>
    <mergeCell ref="CT55:CU55"/>
    <mergeCell ref="CT56:CU56"/>
    <mergeCell ref="CT57:CU57"/>
    <mergeCell ref="CR88:CS88"/>
    <mergeCell ref="CR89:CS89"/>
    <mergeCell ref="DH70:DI70"/>
    <mergeCell ref="DX43:DY43"/>
    <mergeCell ref="DF43:DG43"/>
    <mergeCell ref="DX44:DY44"/>
    <mergeCell ref="DF44:DG44"/>
    <mergeCell ref="DX45:DY45"/>
    <mergeCell ref="DF45:DG45"/>
    <mergeCell ref="DF46:DG46"/>
    <mergeCell ref="DX46:DY46"/>
    <mergeCell ref="DH43:DI43"/>
    <mergeCell ref="DH44:DI44"/>
    <mergeCell ref="DH45:DI45"/>
    <mergeCell ref="DH46:DI46"/>
    <mergeCell ref="DF88:DG88"/>
    <mergeCell ref="DF89:DG89"/>
    <mergeCell ref="DL87:DM87"/>
    <mergeCell ref="DL54:DM54"/>
    <mergeCell ref="CR87:CS87"/>
    <mergeCell ref="DB66:DC66"/>
    <mergeCell ref="DB67:DC67"/>
    <mergeCell ref="DB68:DC68"/>
    <mergeCell ref="DB69:DC69"/>
    <mergeCell ref="DB70:DC70"/>
    <mergeCell ref="DB71:DC71"/>
    <mergeCell ref="DB72:DC72"/>
    <mergeCell ref="DB79:DC79"/>
    <mergeCell ref="DB80:DC80"/>
    <mergeCell ref="DX88:DY88"/>
    <mergeCell ref="DL88:DM88"/>
    <mergeCell ref="DN90:DO90"/>
    <mergeCell ref="DX87:DY87"/>
    <mergeCell ref="DF79:DG79"/>
    <mergeCell ref="DJ60:DK60"/>
    <mergeCell ref="DJ79:DK79"/>
    <mergeCell ref="DH80:DI80"/>
    <mergeCell ref="DH47:DI47"/>
    <mergeCell ref="DH48:DI48"/>
    <mergeCell ref="CN89:CO89"/>
    <mergeCell ref="CX68:CY68"/>
    <mergeCell ref="CX69:CY69"/>
    <mergeCell ref="CX70:CY70"/>
    <mergeCell ref="CX71:CY71"/>
    <mergeCell ref="CX72:CY72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R80:CS80"/>
    <mergeCell ref="CR81:CS81"/>
    <mergeCell ref="CN81:CO81"/>
    <mergeCell ref="CN87:CO87"/>
    <mergeCell ref="CR56:CS56"/>
    <mergeCell ref="CR57:CS57"/>
    <mergeCell ref="CR48:CS48"/>
    <mergeCell ref="CT54:CU54"/>
    <mergeCell ref="DX47:DY47"/>
    <mergeCell ref="DF47:DG47"/>
    <mergeCell ref="DX48:DY48"/>
    <mergeCell ref="DF48:DG48"/>
    <mergeCell ref="DF54:DG54"/>
    <mergeCell ref="DV54:DW54"/>
    <mergeCell ref="DF55:DG55"/>
    <mergeCell ref="DV55:DW55"/>
    <mergeCell ref="DF56:DG56"/>
    <mergeCell ref="DV56:DW56"/>
    <mergeCell ref="DF57:DG57"/>
    <mergeCell ref="DV57:DW57"/>
    <mergeCell ref="DF58:DG58"/>
    <mergeCell ref="DV58:DW58"/>
    <mergeCell ref="DF59:DG59"/>
    <mergeCell ref="DV59:DW59"/>
    <mergeCell ref="DF60:DG60"/>
    <mergeCell ref="DR60:DS60"/>
    <mergeCell ref="DP56:DQ56"/>
    <mergeCell ref="DR56:DS56"/>
    <mergeCell ref="DP57:DQ57"/>
    <mergeCell ref="DR57:DS57"/>
    <mergeCell ref="DP58:DQ58"/>
    <mergeCell ref="DR58:DS58"/>
    <mergeCell ref="DP59:DQ59"/>
    <mergeCell ref="DR59:DS59"/>
    <mergeCell ref="DN56:DO56"/>
    <mergeCell ref="DN57:DO57"/>
    <mergeCell ref="DN58:DO58"/>
    <mergeCell ref="DN59:DO59"/>
    <mergeCell ref="DD110:DE110"/>
    <mergeCell ref="DH87:DI87"/>
    <mergeCell ref="DH88:DI88"/>
    <mergeCell ref="DH89:DI89"/>
    <mergeCell ref="DH90:DI90"/>
    <mergeCell ref="DH91:DI91"/>
    <mergeCell ref="DH107:DI107"/>
    <mergeCell ref="DH108:DI108"/>
    <mergeCell ref="DH109:DI109"/>
    <mergeCell ref="DH110:DI110"/>
    <mergeCell ref="DF98:DG98"/>
    <mergeCell ref="DL98:DM98"/>
    <mergeCell ref="DF99:DG99"/>
    <mergeCell ref="DL99:DM99"/>
    <mergeCell ref="DF87:DG87"/>
    <mergeCell ref="DJ91:DK91"/>
    <mergeCell ref="DL100:DM100"/>
    <mergeCell ref="DD109:DE109"/>
    <mergeCell ref="DH98:DI98"/>
    <mergeCell ref="DH99:DI99"/>
    <mergeCell ref="DH100:DI100"/>
    <mergeCell ref="DJ88:DK88"/>
    <mergeCell ref="DJ89:DK89"/>
    <mergeCell ref="DJ90:DK90"/>
    <mergeCell ref="DL89:DM89"/>
    <mergeCell ref="DP80:DQ80"/>
    <mergeCell ref="DH69:DI69"/>
    <mergeCell ref="DP81:DQ81"/>
    <mergeCell ref="DR79:DS79"/>
    <mergeCell ref="DR80:DS80"/>
    <mergeCell ref="DR81:DS81"/>
    <mergeCell ref="DP79:DQ79"/>
    <mergeCell ref="DL72:DM72"/>
    <mergeCell ref="DF107:DG107"/>
    <mergeCell ref="DJ107:DK107"/>
    <mergeCell ref="DF108:DG108"/>
    <mergeCell ref="DJ108:DK108"/>
    <mergeCell ref="DF109:DG109"/>
    <mergeCell ref="DJ109:DK109"/>
    <mergeCell ref="DF110:DG110"/>
    <mergeCell ref="DJ110:DK110"/>
    <mergeCell ref="DF100:DG100"/>
    <mergeCell ref="DJ80:DK80"/>
    <mergeCell ref="DH79:DI79"/>
    <mergeCell ref="DH71:DI71"/>
    <mergeCell ref="DH72:DI72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DH66:DI66"/>
    <mergeCell ref="DH67:DI67"/>
    <mergeCell ref="DH68:DI68"/>
    <mergeCell ref="DF80:DG80"/>
    <mergeCell ref="DF81:DG81"/>
    <mergeCell ref="DF66:DG66"/>
    <mergeCell ref="DF67:DG67"/>
    <mergeCell ref="DF68:DG68"/>
    <mergeCell ref="DF69:DG69"/>
    <mergeCell ref="DF70:DG70"/>
    <mergeCell ref="DF71:DG71"/>
    <mergeCell ref="DF72:DG72"/>
    <mergeCell ref="DL79:DM79"/>
    <mergeCell ref="DL80:DM80"/>
    <mergeCell ref="CB29:CC29"/>
    <mergeCell ref="CD29:CE29"/>
    <mergeCell ref="CN36:CO36"/>
    <mergeCell ref="CN37:CO37"/>
    <mergeCell ref="CN43:CO43"/>
    <mergeCell ref="CF46:CG46"/>
    <mergeCell ref="CD48:CE48"/>
    <mergeCell ref="CT44:CU44"/>
    <mergeCell ref="DX89:DY89"/>
    <mergeCell ref="DP35:DQ35"/>
    <mergeCell ref="DP36:DQ36"/>
    <mergeCell ref="DP37:DQ37"/>
    <mergeCell ref="DP43:DQ43"/>
    <mergeCell ref="DP44:DQ44"/>
    <mergeCell ref="CB25:CC25"/>
    <mergeCell ref="CH25:CI25"/>
    <mergeCell ref="CH26:CI26"/>
    <mergeCell ref="CH27:CI27"/>
    <mergeCell ref="CH28:CI28"/>
    <mergeCell ref="DX79:DY79"/>
    <mergeCell ref="DX80:DY80"/>
    <mergeCell ref="DX81:DY81"/>
    <mergeCell ref="DX66:DY66"/>
    <mergeCell ref="DX67:DY67"/>
    <mergeCell ref="DX68:DY68"/>
    <mergeCell ref="DX69:DY69"/>
    <mergeCell ref="DX70:DY70"/>
    <mergeCell ref="DX71:DY71"/>
    <mergeCell ref="DX72:DY72"/>
    <mergeCell ref="DL81:DM81"/>
    <mergeCell ref="DH81:DI81"/>
    <mergeCell ref="DJ81:DK81"/>
    <mergeCell ref="DN60:DO60"/>
    <mergeCell ref="DL58:DM58"/>
    <mergeCell ref="DL59:DM59"/>
    <mergeCell ref="DL67:DM67"/>
    <mergeCell ref="DL68:DM68"/>
    <mergeCell ref="DL69:DM69"/>
    <mergeCell ref="DL70:DM70"/>
    <mergeCell ref="DL71:DM71"/>
    <mergeCell ref="BX7:BY7"/>
    <mergeCell ref="BX8:BY8"/>
    <mergeCell ref="BX9:BY9"/>
    <mergeCell ref="DL43:DM43"/>
    <mergeCell ref="DL44:DM44"/>
    <mergeCell ref="DL45:DM45"/>
    <mergeCell ref="DL46:DM46"/>
    <mergeCell ref="DL47:DM47"/>
    <mergeCell ref="DL48:DM48"/>
    <mergeCell ref="DN43:DO43"/>
    <mergeCell ref="DN44:DO44"/>
    <mergeCell ref="DN45:DO45"/>
    <mergeCell ref="DN46:DO46"/>
    <mergeCell ref="DN47:DO47"/>
    <mergeCell ref="DN48:DO48"/>
    <mergeCell ref="CB17:CC17"/>
    <mergeCell ref="CJ28:CK28"/>
    <mergeCell ref="CJ29:CK29"/>
    <mergeCell ref="CN35:CO35"/>
    <mergeCell ref="CJ36:CK36"/>
    <mergeCell ref="CB47:CC47"/>
    <mergeCell ref="CH44:CI44"/>
    <mergeCell ref="CH29:CI29"/>
    <mergeCell ref="CB35:CC35"/>
    <mergeCell ref="DP60:DQ60"/>
    <mergeCell ref="DT66:DU66"/>
    <mergeCell ref="DT67:DU67"/>
    <mergeCell ref="DT68:DU68"/>
    <mergeCell ref="DT69:DU69"/>
    <mergeCell ref="DT70:DU70"/>
    <mergeCell ref="DT71:DU71"/>
    <mergeCell ref="DT72:DU72"/>
    <mergeCell ref="DV60:DW60"/>
    <mergeCell ref="DP68:DQ68"/>
    <mergeCell ref="DP69:DQ69"/>
    <mergeCell ref="DP70:DQ70"/>
    <mergeCell ref="DP71:DQ71"/>
    <mergeCell ref="DP72:DQ72"/>
    <mergeCell ref="DF15:DG15"/>
    <mergeCell ref="DF16:DG16"/>
    <mergeCell ref="DF17:DG17"/>
    <mergeCell ref="DF18:DG18"/>
    <mergeCell ref="DR43:DS43"/>
    <mergeCell ref="DR44:DS44"/>
    <mergeCell ref="DR45:DS45"/>
    <mergeCell ref="DR46:DS46"/>
    <mergeCell ref="DR47:DS47"/>
    <mergeCell ref="DR48:DS48"/>
    <mergeCell ref="DJ66:DK66"/>
    <mergeCell ref="DJ67:DK67"/>
    <mergeCell ref="DJ68:DK68"/>
    <mergeCell ref="DJ69:DK69"/>
    <mergeCell ref="DJ70:DK70"/>
    <mergeCell ref="DJ71:DK71"/>
    <mergeCell ref="DJ72:DK72"/>
    <mergeCell ref="DL66:DM66"/>
    <mergeCell ref="DV66:DW66"/>
    <mergeCell ref="DV67:DW67"/>
    <mergeCell ref="DV68:DW68"/>
    <mergeCell ref="DV69:DW69"/>
    <mergeCell ref="DV70:DW70"/>
    <mergeCell ref="DV71:DW71"/>
    <mergeCell ref="DV72:DW72"/>
    <mergeCell ref="DV79:DW79"/>
    <mergeCell ref="DV80:DW80"/>
    <mergeCell ref="DV81:DW81"/>
    <mergeCell ref="DV87:DW87"/>
    <mergeCell ref="DV88:DW88"/>
    <mergeCell ref="DV89:DW89"/>
    <mergeCell ref="DV90:DW90"/>
    <mergeCell ref="DV91:DW91"/>
    <mergeCell ref="BZ7:CA7"/>
    <mergeCell ref="CB7:CC7"/>
    <mergeCell ref="BZ8:CA8"/>
    <mergeCell ref="CB8:CC8"/>
    <mergeCell ref="BZ9:CA9"/>
    <mergeCell ref="CB9:CC9"/>
    <mergeCell ref="DN68:DO68"/>
    <mergeCell ref="DN69:DO69"/>
    <mergeCell ref="DN70:DO70"/>
    <mergeCell ref="DN71:DO71"/>
    <mergeCell ref="DN72:DO72"/>
    <mergeCell ref="DN54:DO54"/>
    <mergeCell ref="DP45:DQ45"/>
    <mergeCell ref="DP46:DQ46"/>
    <mergeCell ref="DP47:DQ47"/>
    <mergeCell ref="DP48:DQ48"/>
    <mergeCell ref="DL60:DM60"/>
  </mergeCells>
  <phoneticPr fontId="2"/>
  <pageMargins left="0.23622047244094491" right="0.23622047244094491" top="0.74803149606299213" bottom="0.74803149606299213" header="0.31496062992125984" footer="0.31496062992125984"/>
  <pageSetup paperSize="9" scale="37" orientation="portrait" r:id="rId1"/>
  <headerFooter alignWithMargins="0">
    <oddFooter>&amp;P ページ</oddFooter>
  </headerFooter>
  <rowBreaks count="1" manualBreakCount="1">
    <brk id="62" max="1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2020-11-11T21:41:01Z</cp:lastPrinted>
  <dcterms:created xsi:type="dcterms:W3CDTF">2009-04-08T15:52:00Z</dcterms:created>
  <dcterms:modified xsi:type="dcterms:W3CDTF">2020-12-07T15:21:33Z</dcterms:modified>
</cp:coreProperties>
</file>