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月次ベース!$A$1:$BX$111</definedName>
  </definedNames>
  <calcPr calcId="145621"/>
</workbook>
</file>

<file path=xl/calcChain.xml><?xml version="1.0" encoding="utf-8"?>
<calcChain xmlns="http://schemas.openxmlformats.org/spreadsheetml/2006/main">
  <c r="BH29" i="3" l="1"/>
  <c r="BJ29" i="3"/>
  <c r="BL29" i="3"/>
  <c r="BN29" i="3"/>
  <c r="BP29" i="3"/>
  <c r="BR29" i="3"/>
  <c r="BT29" i="3"/>
  <c r="BF29" i="3"/>
  <c r="BT44" i="3" l="1"/>
  <c r="BR44" i="3" l="1"/>
  <c r="BH8" i="3"/>
  <c r="BF9" i="3"/>
  <c r="BP44" i="3" l="1"/>
  <c r="BV44" i="3" l="1"/>
  <c r="BL44" i="3" l="1"/>
  <c r="BD9" i="3"/>
  <c r="BH9" i="3" s="1"/>
  <c r="BN44" i="3" l="1"/>
  <c r="BJ44" i="3"/>
  <c r="BH44" i="3" l="1"/>
  <c r="BF67" i="3" l="1"/>
  <c r="BF44" i="3"/>
  <c r="AX9" i="3" l="1"/>
  <c r="AV9" i="3"/>
  <c r="AT9" i="3"/>
  <c r="BB8" i="3"/>
  <c r="BB9" i="3" l="1"/>
  <c r="AD99" i="3"/>
  <c r="BD99" i="3"/>
  <c r="BD88" i="3"/>
  <c r="BD80" i="3"/>
  <c r="BD71" i="3"/>
  <c r="BD69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N9" i="3"/>
  <c r="AL9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  <c r="AR9" i="3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<sst xmlns="http://schemas.openxmlformats.org/spreadsheetml/2006/main" count="221" uniqueCount="95">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</sst>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1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8" fontId="6" fillId="0" borderId="42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15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" fontId="0" fillId="0" borderId="7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9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3" fontId="0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" fontId="0" fillId="0" borderId="117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9" fontId="22" fillId="0" borderId="117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14"/>
  <sheetViews>
    <sheetView tabSelected="1" view="pageBreakPreview" zoomScaleNormal="90" zoomScaleSheetLayoutView="100" workbookViewId="0">
      <pane xSplit="5" topLeftCell="AN1" activePane="topRight" state="frozen"/>
      <selection pane="topRight" activeCell="BV57" sqref="BV57:BW57"/>
    </sheetView>
  </sheetViews>
  <sheetFormatPr defaultColWidth="4.625" defaultRowHeight="15" customHeight="1"/>
  <cols>
    <col min="1" max="1" width="1.625" style="12" customWidth="1"/>
    <col min="2" max="5" width="4.625" style="12"/>
    <col min="6" max="11" width="4.75" style="12" hidden="1" customWidth="1"/>
    <col min="12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5" width="4.625" style="12" customWidth="1"/>
    <col min="76" max="76" width="1.625" style="12" customWidth="1"/>
    <col min="77" max="16384" width="4.625" style="12"/>
  </cols>
  <sheetData>
    <row r="1" spans="1:75" ht="15" customHeight="1">
      <c r="Z1" s="17"/>
    </row>
    <row r="2" spans="1:75" ht="22.5" customHeight="1">
      <c r="B2" s="40" t="s">
        <v>54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</row>
    <row r="3" spans="1:75" ht="22.5" customHeight="1">
      <c r="A3" s="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4" spans="1:75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41">
        <v>43406</v>
      </c>
      <c r="BU4" s="41"/>
      <c r="BV4" s="41"/>
      <c r="BW4" s="41"/>
    </row>
    <row r="5" spans="1:75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75" ht="15" customHeight="1" thickBot="1">
      <c r="B6" s="5"/>
      <c r="AZ6" s="18"/>
      <c r="BA6" s="18"/>
      <c r="BI6" s="18" t="s">
        <v>2</v>
      </c>
    </row>
    <row r="7" spans="1:75" ht="15" customHeight="1" thickBot="1">
      <c r="B7" s="347"/>
      <c r="C7" s="348"/>
      <c r="D7" s="348"/>
      <c r="E7" s="349"/>
      <c r="F7" s="212" t="s">
        <v>47</v>
      </c>
      <c r="G7" s="209"/>
      <c r="H7" s="209" t="s">
        <v>48</v>
      </c>
      <c r="I7" s="209"/>
      <c r="J7" s="209" t="s">
        <v>49</v>
      </c>
      <c r="K7" s="209"/>
      <c r="L7" s="209" t="s">
        <v>50</v>
      </c>
      <c r="M7" s="326"/>
      <c r="N7" s="203" t="s">
        <v>87</v>
      </c>
      <c r="O7" s="204"/>
      <c r="P7" s="339" t="s">
        <v>51</v>
      </c>
      <c r="Q7" s="209"/>
      <c r="R7" s="209" t="s">
        <v>52</v>
      </c>
      <c r="S7" s="209"/>
      <c r="T7" s="209" t="s">
        <v>53</v>
      </c>
      <c r="U7" s="209"/>
      <c r="V7" s="209" t="s">
        <v>55</v>
      </c>
      <c r="W7" s="326"/>
      <c r="X7" s="203" t="s">
        <v>80</v>
      </c>
      <c r="Y7" s="204"/>
      <c r="Z7" s="212" t="s">
        <v>59</v>
      </c>
      <c r="AA7" s="209"/>
      <c r="AB7" s="209" t="s">
        <v>62</v>
      </c>
      <c r="AC7" s="209"/>
      <c r="AD7" s="209" t="s">
        <v>63</v>
      </c>
      <c r="AE7" s="209"/>
      <c r="AF7" s="209" t="s">
        <v>65</v>
      </c>
      <c r="AG7" s="326"/>
      <c r="AH7" s="203" t="s">
        <v>81</v>
      </c>
      <c r="AI7" s="204"/>
      <c r="AJ7" s="212" t="s">
        <v>66</v>
      </c>
      <c r="AK7" s="209"/>
      <c r="AL7" s="209" t="s">
        <v>71</v>
      </c>
      <c r="AM7" s="209"/>
      <c r="AN7" s="209" t="s">
        <v>72</v>
      </c>
      <c r="AO7" s="209"/>
      <c r="AP7" s="209" t="s">
        <v>73</v>
      </c>
      <c r="AQ7" s="68"/>
      <c r="AR7" s="73" t="s">
        <v>79</v>
      </c>
      <c r="AS7" s="74"/>
      <c r="AT7" s="212" t="s">
        <v>74</v>
      </c>
      <c r="AU7" s="209"/>
      <c r="AV7" s="209" t="s">
        <v>82</v>
      </c>
      <c r="AW7" s="209"/>
      <c r="AX7" s="209" t="s">
        <v>86</v>
      </c>
      <c r="AY7" s="209"/>
      <c r="AZ7" s="209" t="s">
        <v>89</v>
      </c>
      <c r="BA7" s="68"/>
      <c r="BB7" s="73" t="s">
        <v>90</v>
      </c>
      <c r="BC7" s="74"/>
      <c r="BD7" s="116" t="s">
        <v>92</v>
      </c>
      <c r="BE7" s="117"/>
      <c r="BF7" s="67" t="s">
        <v>94</v>
      </c>
      <c r="BG7" s="68"/>
      <c r="BH7" s="73" t="s">
        <v>93</v>
      </c>
      <c r="BI7" s="74"/>
    </row>
    <row r="8" spans="1:75" ht="15" customHeight="1" thickTop="1">
      <c r="B8" s="384" t="s">
        <v>0</v>
      </c>
      <c r="C8" s="385"/>
      <c r="D8" s="385"/>
      <c r="E8" s="386"/>
      <c r="F8" s="337" t="s">
        <v>57</v>
      </c>
      <c r="G8" s="338"/>
      <c r="H8" s="338" t="s">
        <v>57</v>
      </c>
      <c r="I8" s="338"/>
      <c r="J8" s="400" t="s">
        <v>57</v>
      </c>
      <c r="K8" s="400"/>
      <c r="L8" s="400" t="s">
        <v>57</v>
      </c>
      <c r="M8" s="401"/>
      <c r="N8" s="205">
        <v>32744.9</v>
      </c>
      <c r="O8" s="206"/>
      <c r="P8" s="397" t="s">
        <v>57</v>
      </c>
      <c r="Q8" s="338"/>
      <c r="R8" s="338" t="s">
        <v>57</v>
      </c>
      <c r="S8" s="338"/>
      <c r="T8" s="400" t="s">
        <v>57</v>
      </c>
      <c r="U8" s="400"/>
      <c r="V8" s="400" t="s">
        <v>57</v>
      </c>
      <c r="W8" s="401"/>
      <c r="X8" s="205">
        <v>34404</v>
      </c>
      <c r="Y8" s="206"/>
      <c r="Z8" s="396">
        <v>8886.2000000000007</v>
      </c>
      <c r="AA8" s="210"/>
      <c r="AB8" s="210">
        <v>8834.1</v>
      </c>
      <c r="AC8" s="210"/>
      <c r="AD8" s="327">
        <v>9101.1</v>
      </c>
      <c r="AE8" s="327"/>
      <c r="AF8" s="327">
        <v>9500.7999999999993</v>
      </c>
      <c r="AG8" s="328"/>
      <c r="AH8" s="205">
        <f>Z8+AB8+AD8+AF8</f>
        <v>36322.199999999997</v>
      </c>
      <c r="AI8" s="206"/>
      <c r="AJ8" s="396">
        <v>9324.7999999999993</v>
      </c>
      <c r="AK8" s="210"/>
      <c r="AL8" s="210">
        <v>9300.6</v>
      </c>
      <c r="AM8" s="210"/>
      <c r="AN8" s="210">
        <v>9531.4</v>
      </c>
      <c r="AO8" s="210"/>
      <c r="AP8" s="210">
        <v>9977.5</v>
      </c>
      <c r="AQ8" s="70"/>
      <c r="AR8" s="75">
        <f>AJ8+AL8+AN8+AP8</f>
        <v>38134.300000000003</v>
      </c>
      <c r="AS8" s="76"/>
      <c r="AT8" s="396">
        <v>9890.11</v>
      </c>
      <c r="AU8" s="210"/>
      <c r="AV8" s="210">
        <v>9784.0925999999999</v>
      </c>
      <c r="AW8" s="210"/>
      <c r="AX8" s="210">
        <v>10038.873</v>
      </c>
      <c r="AY8" s="210"/>
      <c r="AZ8" s="210">
        <v>10463.853999999999</v>
      </c>
      <c r="BA8" s="70"/>
      <c r="BB8" s="75">
        <f>AT8+AV8+AX8+AZ8</f>
        <v>40176.929600000003</v>
      </c>
      <c r="BC8" s="76"/>
      <c r="BD8" s="118">
        <v>10309.5</v>
      </c>
      <c r="BE8" s="119"/>
      <c r="BF8" s="69">
        <v>10084.299999999999</v>
      </c>
      <c r="BG8" s="70"/>
      <c r="BH8" s="75">
        <f>BD8+BF8</f>
        <v>20393.8</v>
      </c>
      <c r="BI8" s="76"/>
    </row>
    <row r="9" spans="1:75" ht="15" customHeight="1" thickBot="1">
      <c r="B9" s="387" t="s">
        <v>1</v>
      </c>
      <c r="C9" s="388"/>
      <c r="D9" s="388"/>
      <c r="E9" s="389"/>
      <c r="F9" s="390" t="s">
        <v>57</v>
      </c>
      <c r="G9" s="391"/>
      <c r="H9" s="391" t="s">
        <v>57</v>
      </c>
      <c r="I9" s="391"/>
      <c r="J9" s="394" t="s">
        <v>57</v>
      </c>
      <c r="K9" s="394"/>
      <c r="L9" s="394" t="s">
        <v>57</v>
      </c>
      <c r="M9" s="395"/>
      <c r="N9" s="404">
        <f>N8/30630.4-1</f>
        <v>6.9032725658169758E-2</v>
      </c>
      <c r="O9" s="405"/>
      <c r="P9" s="398" t="s">
        <v>57</v>
      </c>
      <c r="Q9" s="391"/>
      <c r="R9" s="391" t="s">
        <v>57</v>
      </c>
      <c r="S9" s="391"/>
      <c r="T9" s="394" t="s">
        <v>57</v>
      </c>
      <c r="U9" s="394"/>
      <c r="V9" s="394" t="s">
        <v>57</v>
      </c>
      <c r="W9" s="395"/>
      <c r="X9" s="207">
        <f>X8/N8-1</f>
        <v>5.0667432180278471E-2</v>
      </c>
      <c r="Y9" s="208"/>
      <c r="Z9" s="407" t="s">
        <v>57</v>
      </c>
      <c r="AA9" s="211"/>
      <c r="AB9" s="211" t="s">
        <v>57</v>
      </c>
      <c r="AC9" s="211"/>
      <c r="AD9" s="329" t="s">
        <v>57</v>
      </c>
      <c r="AE9" s="329"/>
      <c r="AF9" s="329" t="s">
        <v>57</v>
      </c>
      <c r="AG9" s="330"/>
      <c r="AH9" s="207">
        <f>AH8/X8-1</f>
        <v>5.5755144750610386E-2</v>
      </c>
      <c r="AI9" s="208"/>
      <c r="AJ9" s="407">
        <v>4.9000000000000002E-2</v>
      </c>
      <c r="AK9" s="211"/>
      <c r="AL9" s="211">
        <f>AL8/AB8-1</f>
        <v>5.2806737528440895E-2</v>
      </c>
      <c r="AM9" s="211"/>
      <c r="AN9" s="211">
        <f>AN8/AD8-1</f>
        <v>4.727999912098535E-2</v>
      </c>
      <c r="AO9" s="211"/>
      <c r="AP9" s="211">
        <v>0.05</v>
      </c>
      <c r="AQ9" s="72"/>
      <c r="AR9" s="77">
        <f>AVERAGE(AJ9:AQ9)</f>
        <v>4.9771684162356555E-2</v>
      </c>
      <c r="AS9" s="78"/>
      <c r="AT9" s="407">
        <f>AT8/AJ8-1</f>
        <v>6.0624356554564329E-2</v>
      </c>
      <c r="AU9" s="211"/>
      <c r="AV9" s="211">
        <f>AV8/AL8-1</f>
        <v>5.1985097735629981E-2</v>
      </c>
      <c r="AW9" s="211"/>
      <c r="AX9" s="211">
        <f>AX8/AN8-1</f>
        <v>5.3242230941939361E-2</v>
      </c>
      <c r="AY9" s="211"/>
      <c r="AZ9" s="211">
        <v>0.05</v>
      </c>
      <c r="BA9" s="72"/>
      <c r="BB9" s="77">
        <f>AVERAGE(AT9:BA9)</f>
        <v>5.3962921308033415E-2</v>
      </c>
      <c r="BC9" s="78"/>
      <c r="BD9" s="120">
        <f>BD8/AT8-1</f>
        <v>4.2404988417722222E-2</v>
      </c>
      <c r="BE9" s="121"/>
      <c r="BF9" s="71">
        <f>BF8/AV8-1</f>
        <v>3.0683213280299437E-2</v>
      </c>
      <c r="BG9" s="72"/>
      <c r="BH9" s="77">
        <f>AVERAGE(BD9:BG9)</f>
        <v>3.654410084901083E-2</v>
      </c>
      <c r="BI9" s="78"/>
    </row>
    <row r="10" spans="1:75" ht="15" customHeight="1">
      <c r="B10" s="346" t="s">
        <v>4</v>
      </c>
      <c r="C10" s="346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75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75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75" ht="15" customHeight="1">
      <c r="B13" s="5" t="s">
        <v>9</v>
      </c>
    </row>
    <row r="14" spans="1:75" ht="15" customHeight="1" thickBot="1">
      <c r="B14" s="5"/>
    </row>
    <row r="15" spans="1:75" ht="15" customHeight="1" thickBot="1">
      <c r="B15" s="347"/>
      <c r="C15" s="348"/>
      <c r="D15" s="348"/>
      <c r="E15" s="349"/>
      <c r="F15" s="312">
        <v>42383</v>
      </c>
      <c r="G15" s="220"/>
      <c r="H15" s="220">
        <v>42415</v>
      </c>
      <c r="I15" s="220"/>
      <c r="J15" s="220">
        <v>42445</v>
      </c>
      <c r="K15" s="220"/>
      <c r="L15" s="220">
        <v>42477</v>
      </c>
      <c r="M15" s="220"/>
      <c r="N15" s="220">
        <v>42508</v>
      </c>
      <c r="O15" s="220"/>
      <c r="P15" s="220">
        <v>42540</v>
      </c>
      <c r="Q15" s="220"/>
      <c r="R15" s="220">
        <v>42571</v>
      </c>
      <c r="S15" s="220"/>
      <c r="T15" s="220">
        <v>42603</v>
      </c>
      <c r="U15" s="220"/>
      <c r="V15" s="220">
        <v>42635</v>
      </c>
      <c r="W15" s="220"/>
      <c r="X15" s="220">
        <v>42666</v>
      </c>
      <c r="Y15" s="220"/>
      <c r="Z15" s="220">
        <v>42698</v>
      </c>
      <c r="AA15" s="220"/>
      <c r="AB15" s="220">
        <v>42705</v>
      </c>
      <c r="AC15" s="230"/>
      <c r="AD15" s="312">
        <v>42737</v>
      </c>
      <c r="AE15" s="220"/>
      <c r="AF15" s="220">
        <v>42769</v>
      </c>
      <c r="AG15" s="220"/>
      <c r="AH15" s="220">
        <v>42798</v>
      </c>
      <c r="AI15" s="220"/>
      <c r="AJ15" s="220">
        <v>42830</v>
      </c>
      <c r="AK15" s="220"/>
      <c r="AL15" s="220">
        <v>42861</v>
      </c>
      <c r="AM15" s="220"/>
      <c r="AN15" s="220">
        <v>42893</v>
      </c>
      <c r="AO15" s="220"/>
      <c r="AP15" s="220">
        <v>42893</v>
      </c>
      <c r="AQ15" s="220"/>
      <c r="AR15" s="220">
        <v>42924</v>
      </c>
      <c r="AS15" s="220"/>
      <c r="AT15" s="220">
        <v>42956</v>
      </c>
      <c r="AU15" s="220"/>
      <c r="AV15" s="220">
        <v>42988</v>
      </c>
      <c r="AW15" s="220"/>
      <c r="AX15" s="220">
        <v>43019</v>
      </c>
      <c r="AY15" s="220"/>
      <c r="AZ15" s="220">
        <v>43051</v>
      </c>
      <c r="BA15" s="220"/>
      <c r="BB15" s="220">
        <v>43082</v>
      </c>
      <c r="BC15" s="230"/>
      <c r="BD15" s="99">
        <v>43114</v>
      </c>
      <c r="BE15" s="42"/>
      <c r="BF15" s="79">
        <v>43146</v>
      </c>
      <c r="BG15" s="79"/>
      <c r="BH15" s="435">
        <v>43160</v>
      </c>
      <c r="BI15" s="436"/>
      <c r="BJ15" s="42">
        <v>43191</v>
      </c>
      <c r="BK15" s="43"/>
      <c r="BL15" s="79">
        <v>43238</v>
      </c>
      <c r="BM15" s="42"/>
      <c r="BN15" s="79">
        <v>43269</v>
      </c>
      <c r="BO15" s="42"/>
      <c r="BP15" s="79">
        <v>43300</v>
      </c>
      <c r="BQ15" s="42"/>
      <c r="BR15" s="79">
        <v>43332</v>
      </c>
      <c r="BS15" s="42"/>
      <c r="BT15" s="79">
        <v>43364</v>
      </c>
      <c r="BU15" s="468"/>
    </row>
    <row r="16" spans="1:75" ht="15" customHeight="1" thickTop="1">
      <c r="B16" s="353" t="s">
        <v>41</v>
      </c>
      <c r="C16" s="354"/>
      <c r="D16" s="354"/>
      <c r="E16" s="355"/>
      <c r="F16" s="313">
        <v>102.6</v>
      </c>
      <c r="G16" s="221"/>
      <c r="H16" s="221">
        <v>102.7</v>
      </c>
      <c r="I16" s="221"/>
      <c r="J16" s="221">
        <v>103</v>
      </c>
      <c r="K16" s="221"/>
      <c r="L16" s="221">
        <v>103.5</v>
      </c>
      <c r="M16" s="221"/>
      <c r="N16" s="221">
        <v>103.7</v>
      </c>
      <c r="O16" s="221"/>
      <c r="P16" s="221">
        <v>103.6</v>
      </c>
      <c r="Q16" s="221"/>
      <c r="R16" s="221">
        <v>103.7</v>
      </c>
      <c r="S16" s="221"/>
      <c r="T16" s="221">
        <v>103.7</v>
      </c>
      <c r="U16" s="221"/>
      <c r="V16" s="221">
        <v>103.9</v>
      </c>
      <c r="W16" s="221"/>
      <c r="X16" s="221">
        <v>104</v>
      </c>
      <c r="Y16" s="221"/>
      <c r="Z16" s="221">
        <v>103.9</v>
      </c>
      <c r="AA16" s="221"/>
      <c r="AB16" s="221">
        <v>104</v>
      </c>
      <c r="AC16" s="406"/>
      <c r="AD16" s="313">
        <v>104.3</v>
      </c>
      <c r="AE16" s="221"/>
      <c r="AF16" s="221">
        <v>104.6</v>
      </c>
      <c r="AG16" s="221"/>
      <c r="AH16" s="221">
        <v>104.5</v>
      </c>
      <c r="AI16" s="221"/>
      <c r="AJ16" s="221">
        <v>104.5</v>
      </c>
      <c r="AK16" s="221"/>
      <c r="AL16" s="221">
        <v>104.5</v>
      </c>
      <c r="AM16" s="221"/>
      <c r="AN16" s="221">
        <v>104.3</v>
      </c>
      <c r="AO16" s="221"/>
      <c r="AP16" s="221">
        <v>104.3</v>
      </c>
      <c r="AQ16" s="221"/>
      <c r="AR16" s="221">
        <v>104.1</v>
      </c>
      <c r="AS16" s="221"/>
      <c r="AT16" s="221">
        <v>104.4</v>
      </c>
      <c r="AU16" s="221"/>
      <c r="AV16" s="221">
        <v>104.7</v>
      </c>
      <c r="AW16" s="221"/>
      <c r="AX16" s="221">
        <v>104.5</v>
      </c>
      <c r="AY16" s="221"/>
      <c r="AZ16" s="221">
        <v>104.3</v>
      </c>
      <c r="BA16" s="221"/>
      <c r="BB16" s="231">
        <v>104.5</v>
      </c>
      <c r="BC16" s="232"/>
      <c r="BD16" s="81">
        <v>104.7</v>
      </c>
      <c r="BE16" s="81"/>
      <c r="BF16" s="80">
        <v>105</v>
      </c>
      <c r="BG16" s="92"/>
      <c r="BH16" s="437">
        <v>105.1</v>
      </c>
      <c r="BI16" s="438"/>
      <c r="BJ16" s="432">
        <v>105.3</v>
      </c>
      <c r="BK16" s="433"/>
      <c r="BL16" s="80">
        <v>105.3</v>
      </c>
      <c r="BM16" s="81"/>
      <c r="BN16" s="80">
        <v>105.5</v>
      </c>
      <c r="BO16" s="81"/>
      <c r="BP16" s="80">
        <v>105.5</v>
      </c>
      <c r="BQ16" s="81"/>
      <c r="BR16" s="80">
        <v>105.5</v>
      </c>
      <c r="BS16" s="81"/>
      <c r="BT16" s="80">
        <v>105.5</v>
      </c>
      <c r="BU16" s="469"/>
    </row>
    <row r="17" spans="2:73" ht="15" customHeight="1">
      <c r="B17" s="365" t="s">
        <v>60</v>
      </c>
      <c r="C17" s="366"/>
      <c r="D17" s="366"/>
      <c r="E17" s="367"/>
      <c r="F17" s="314">
        <v>3.0000000000000001E-3</v>
      </c>
      <c r="G17" s="217"/>
      <c r="H17" s="217">
        <v>1.2E-2</v>
      </c>
      <c r="I17" s="217"/>
      <c r="J17" s="217">
        <v>6.0000000000000001E-3</v>
      </c>
      <c r="K17" s="217"/>
      <c r="L17" s="217">
        <v>6.0000000000000001E-3</v>
      </c>
      <c r="M17" s="217"/>
      <c r="N17" s="217">
        <v>3.0000000000000001E-3</v>
      </c>
      <c r="O17" s="217"/>
      <c r="P17" s="217">
        <v>1E-3</v>
      </c>
      <c r="Q17" s="217"/>
      <c r="R17" s="217">
        <v>1E-3</v>
      </c>
      <c r="S17" s="217"/>
      <c r="T17" s="217">
        <v>5.0000000000000001E-3</v>
      </c>
      <c r="U17" s="217"/>
      <c r="V17" s="217">
        <v>1.2E-2</v>
      </c>
      <c r="W17" s="217"/>
      <c r="X17" s="217">
        <v>1.4E-2</v>
      </c>
      <c r="Y17" s="217"/>
      <c r="Z17" s="217">
        <v>1.2999999999999999E-2</v>
      </c>
      <c r="AA17" s="217"/>
      <c r="AB17" s="217">
        <v>1.4999999999999999E-2</v>
      </c>
      <c r="AC17" s="233"/>
      <c r="AD17" s="314">
        <v>1.6E-2</v>
      </c>
      <c r="AE17" s="217"/>
      <c r="AF17" s="217">
        <v>1.9E-2</v>
      </c>
      <c r="AG17" s="217"/>
      <c r="AH17" s="217">
        <v>1.4999999999999999E-2</v>
      </c>
      <c r="AI17" s="217"/>
      <c r="AJ17" s="217">
        <v>0.01</v>
      </c>
      <c r="AK17" s="217"/>
      <c r="AL17" s="217">
        <v>8.0000000000000002E-3</v>
      </c>
      <c r="AM17" s="217"/>
      <c r="AN17" s="217">
        <v>7.0000000000000001E-3</v>
      </c>
      <c r="AO17" s="217"/>
      <c r="AP17" s="217">
        <v>7.0000000000000001E-3</v>
      </c>
      <c r="AQ17" s="217"/>
      <c r="AR17" s="217">
        <v>4.0000000000000001E-3</v>
      </c>
      <c r="AS17" s="217"/>
      <c r="AT17" s="217">
        <v>7.0000000000000001E-3</v>
      </c>
      <c r="AU17" s="217"/>
      <c r="AV17" s="217">
        <v>8.0000000000000002E-3</v>
      </c>
      <c r="AW17" s="217"/>
      <c r="AX17" s="217">
        <v>5.0000000000000001E-3</v>
      </c>
      <c r="AY17" s="217"/>
      <c r="AZ17" s="217">
        <v>5.0000000000000001E-3</v>
      </c>
      <c r="BA17" s="217"/>
      <c r="BB17" s="217">
        <v>5.0000000000000001E-3</v>
      </c>
      <c r="BC17" s="233"/>
      <c r="BD17" s="223">
        <v>4.0000000000000001E-3</v>
      </c>
      <c r="BE17" s="82"/>
      <c r="BF17" s="93">
        <v>4.0000000000000001E-3</v>
      </c>
      <c r="BG17" s="93"/>
      <c r="BH17" s="439">
        <v>6.0000000000000001E-3</v>
      </c>
      <c r="BI17" s="440"/>
      <c r="BJ17" s="82">
        <v>8.0000000000000002E-3</v>
      </c>
      <c r="BK17" s="83"/>
      <c r="BL17" s="93">
        <v>8.0000000000000002E-3</v>
      </c>
      <c r="BM17" s="82"/>
      <c r="BN17" s="82">
        <v>1.2E-2</v>
      </c>
      <c r="BO17" s="83"/>
      <c r="BP17" s="82">
        <v>1.2999999999999999E-2</v>
      </c>
      <c r="BQ17" s="83"/>
      <c r="BR17" s="82">
        <v>1.0999999999999999E-2</v>
      </c>
      <c r="BS17" s="83"/>
      <c r="BT17" s="82">
        <v>8.0000000000000002E-3</v>
      </c>
      <c r="BU17" s="227"/>
    </row>
    <row r="18" spans="2:73" ht="15" customHeight="1" thickBot="1">
      <c r="B18" s="371" t="s">
        <v>61</v>
      </c>
      <c r="C18" s="372"/>
      <c r="D18" s="372"/>
      <c r="E18" s="373"/>
      <c r="F18" s="309">
        <v>1E-3</v>
      </c>
      <c r="G18" s="215"/>
      <c r="H18" s="215">
        <v>1E-3</v>
      </c>
      <c r="I18" s="239"/>
      <c r="J18" s="215">
        <v>3.0000000000000001E-3</v>
      </c>
      <c r="K18" s="239"/>
      <c r="L18" s="215">
        <v>5.0000000000000001E-3</v>
      </c>
      <c r="M18" s="239"/>
      <c r="N18" s="215">
        <v>2E-3</v>
      </c>
      <c r="O18" s="239"/>
      <c r="P18" s="215">
        <v>-1E-3</v>
      </c>
      <c r="Q18" s="239"/>
      <c r="R18" s="215">
        <v>1E-3</v>
      </c>
      <c r="S18" s="239"/>
      <c r="T18" s="215">
        <v>0</v>
      </c>
      <c r="U18" s="239"/>
      <c r="V18" s="215">
        <v>2E-3</v>
      </c>
      <c r="W18" s="239"/>
      <c r="X18" s="215">
        <v>1E-3</v>
      </c>
      <c r="Y18" s="239"/>
      <c r="Z18" s="399">
        <v>-1E-3</v>
      </c>
      <c r="AA18" s="239"/>
      <c r="AB18" s="215">
        <v>1E-3</v>
      </c>
      <c r="AC18" s="243"/>
      <c r="AD18" s="309">
        <v>3.0000000000000001E-3</v>
      </c>
      <c r="AE18" s="239"/>
      <c r="AF18" s="215">
        <v>3.0000000000000001E-3</v>
      </c>
      <c r="AG18" s="239"/>
      <c r="AH18" s="215">
        <v>-1E-3</v>
      </c>
      <c r="AI18" s="239"/>
      <c r="AJ18" s="215">
        <v>0</v>
      </c>
      <c r="AK18" s="239"/>
      <c r="AL18" s="215">
        <v>0</v>
      </c>
      <c r="AM18" s="239"/>
      <c r="AN18" s="215">
        <v>-2E-3</v>
      </c>
      <c r="AO18" s="418"/>
      <c r="AP18" s="215">
        <v>-2E-3</v>
      </c>
      <c r="AQ18" s="215"/>
      <c r="AR18" s="215">
        <v>-2E-3</v>
      </c>
      <c r="AS18" s="216"/>
      <c r="AT18" s="215">
        <v>3.0000000000000001E-3</v>
      </c>
      <c r="AU18" s="216"/>
      <c r="AV18" s="215">
        <v>3.0000000000000001E-3</v>
      </c>
      <c r="AW18" s="216"/>
      <c r="AX18" s="215">
        <v>-2E-3</v>
      </c>
      <c r="AY18" s="216"/>
      <c r="AZ18" s="215">
        <v>-2E-3</v>
      </c>
      <c r="BA18" s="216"/>
      <c r="BB18" s="228">
        <v>2E-3</v>
      </c>
      <c r="BC18" s="229"/>
      <c r="BD18" s="97">
        <v>2E-3</v>
      </c>
      <c r="BE18" s="55"/>
      <c r="BF18" s="430">
        <v>3.0000000000000001E-3</v>
      </c>
      <c r="BG18" s="431"/>
      <c r="BH18" s="441">
        <v>1E-3</v>
      </c>
      <c r="BI18" s="442"/>
      <c r="BJ18" s="430">
        <v>2E-3</v>
      </c>
      <c r="BK18" s="434"/>
      <c r="BL18" s="430">
        <v>0</v>
      </c>
      <c r="BM18" s="431"/>
      <c r="BN18" s="84">
        <v>2E-3</v>
      </c>
      <c r="BO18" s="85"/>
      <c r="BP18" s="84">
        <v>-1E-3</v>
      </c>
      <c r="BQ18" s="85"/>
      <c r="BR18" s="84">
        <v>1E-3</v>
      </c>
      <c r="BS18" s="85"/>
      <c r="BT18" s="84">
        <v>0</v>
      </c>
      <c r="BU18" s="470"/>
    </row>
    <row r="19" spans="2:73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73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73" ht="15" customHeight="1">
      <c r="C21" s="3"/>
      <c r="D21" s="1"/>
      <c r="I21" s="6"/>
      <c r="K21" s="6"/>
      <c r="M21" s="6"/>
      <c r="AA21" s="16"/>
      <c r="AF21" s="25"/>
      <c r="AI21" s="6"/>
    </row>
    <row r="22" spans="2:73" ht="15" customHeight="1">
      <c r="AI22" s="6"/>
      <c r="BL22" s="26"/>
      <c r="BM22" s="26"/>
    </row>
    <row r="23" spans="2:73" ht="15" customHeight="1">
      <c r="B23" s="5" t="s">
        <v>58</v>
      </c>
      <c r="AQ23" s="18"/>
      <c r="AS23" s="18"/>
    </row>
    <row r="24" spans="2:73" ht="15" customHeight="1" thickBot="1">
      <c r="B24" s="5"/>
      <c r="AQ24" s="18"/>
      <c r="BG24" s="18"/>
      <c r="BS24" s="18"/>
      <c r="BU24" s="18" t="s">
        <v>12</v>
      </c>
    </row>
    <row r="25" spans="2:73" ht="15" customHeight="1" thickBot="1">
      <c r="B25" s="347"/>
      <c r="C25" s="348"/>
      <c r="D25" s="348"/>
      <c r="E25" s="349"/>
      <c r="F25" s="79">
        <v>42316</v>
      </c>
      <c r="G25" s="79"/>
      <c r="H25" s="79">
        <v>42347</v>
      </c>
      <c r="I25" s="380"/>
      <c r="J25" s="99">
        <v>42376</v>
      </c>
      <c r="K25" s="79"/>
      <c r="L25" s="99">
        <v>42408</v>
      </c>
      <c r="M25" s="79"/>
      <c r="N25" s="99">
        <v>42460</v>
      </c>
      <c r="O25" s="79"/>
      <c r="P25" s="79">
        <v>42461</v>
      </c>
      <c r="Q25" s="42"/>
      <c r="R25" s="79">
        <v>42492</v>
      </c>
      <c r="S25" s="79"/>
      <c r="T25" s="99">
        <v>42524</v>
      </c>
      <c r="U25" s="99"/>
      <c r="V25" s="99">
        <v>42555</v>
      </c>
      <c r="W25" s="99"/>
      <c r="X25" s="99">
        <v>42587</v>
      </c>
      <c r="Y25" s="99"/>
      <c r="Z25" s="99">
        <v>42619</v>
      </c>
      <c r="AA25" s="99"/>
      <c r="AB25" s="99">
        <v>42650</v>
      </c>
      <c r="AC25" s="99"/>
      <c r="AD25" s="99">
        <v>42682</v>
      </c>
      <c r="AE25" s="99"/>
      <c r="AF25" s="79">
        <v>42713</v>
      </c>
      <c r="AG25" s="43"/>
      <c r="AH25" s="94">
        <v>42745</v>
      </c>
      <c r="AI25" s="43"/>
      <c r="AJ25" s="79">
        <v>42777</v>
      </c>
      <c r="AK25" s="43"/>
      <c r="AL25" s="79">
        <v>42806</v>
      </c>
      <c r="AM25" s="43"/>
      <c r="AN25" s="79">
        <v>42838</v>
      </c>
      <c r="AO25" s="43"/>
      <c r="AP25" s="79">
        <v>42856</v>
      </c>
      <c r="AQ25" s="43"/>
      <c r="AR25" s="79">
        <v>42888</v>
      </c>
      <c r="AS25" s="99"/>
      <c r="AT25" s="99">
        <v>42919</v>
      </c>
      <c r="AU25" s="43"/>
      <c r="AV25" s="79">
        <v>42951</v>
      </c>
      <c r="AW25" s="43"/>
      <c r="AX25" s="79">
        <v>42983</v>
      </c>
      <c r="AY25" s="43"/>
      <c r="AZ25" s="79">
        <v>43013</v>
      </c>
      <c r="BA25" s="43"/>
      <c r="BB25" s="79">
        <v>43046</v>
      </c>
      <c r="BC25" s="99"/>
      <c r="BD25" s="79">
        <v>43077</v>
      </c>
      <c r="BE25" s="224"/>
      <c r="BF25" s="94">
        <v>43114</v>
      </c>
      <c r="BG25" s="43"/>
      <c r="BH25" s="79">
        <v>43146</v>
      </c>
      <c r="BI25" s="43"/>
      <c r="BJ25" s="79">
        <v>43168</v>
      </c>
      <c r="BK25" s="99"/>
      <c r="BL25" s="99">
        <v>43200</v>
      </c>
      <c r="BM25" s="43"/>
      <c r="BN25" s="79">
        <v>43231</v>
      </c>
      <c r="BO25" s="43"/>
      <c r="BP25" s="79">
        <v>43263</v>
      </c>
      <c r="BQ25" s="43"/>
      <c r="BR25" s="79">
        <v>43294</v>
      </c>
      <c r="BS25" s="43"/>
      <c r="BT25" s="79">
        <v>43326</v>
      </c>
      <c r="BU25" s="224"/>
    </row>
    <row r="26" spans="2:73" ht="15" customHeight="1" thickTop="1">
      <c r="B26" s="353" t="s">
        <v>11</v>
      </c>
      <c r="C26" s="354"/>
      <c r="D26" s="354"/>
      <c r="E26" s="355"/>
      <c r="F26" s="332">
        <v>303.41000000000003</v>
      </c>
      <c r="G26" s="332"/>
      <c r="H26" s="332">
        <v>303.5</v>
      </c>
      <c r="I26" s="393"/>
      <c r="J26" s="331">
        <v>304.12</v>
      </c>
      <c r="K26" s="332"/>
      <c r="L26" s="331">
        <v>305.39</v>
      </c>
      <c r="M26" s="332"/>
      <c r="N26" s="331">
        <v>306.79000000000002</v>
      </c>
      <c r="O26" s="332"/>
      <c r="P26" s="402">
        <v>307.23</v>
      </c>
      <c r="Q26" s="403"/>
      <c r="R26" s="402">
        <v>307.20999999999998</v>
      </c>
      <c r="S26" s="402"/>
      <c r="T26" s="86">
        <v>307.10000000000002</v>
      </c>
      <c r="U26" s="225"/>
      <c r="V26" s="86">
        <v>309.58</v>
      </c>
      <c r="W26" s="225"/>
      <c r="X26" s="86">
        <v>309.41000000000003</v>
      </c>
      <c r="Y26" s="225"/>
      <c r="Z26" s="86">
        <v>308.91000000000003</v>
      </c>
      <c r="AA26" s="225"/>
      <c r="AB26" s="86">
        <v>308.33999999999997</v>
      </c>
      <c r="AC26" s="225"/>
      <c r="AD26" s="86">
        <v>307.95999999999998</v>
      </c>
      <c r="AE26" s="225"/>
      <c r="AF26" s="86">
        <v>307.99</v>
      </c>
      <c r="AG26" s="87"/>
      <c r="AH26" s="95">
        <v>308.45999999999998</v>
      </c>
      <c r="AI26" s="87"/>
      <c r="AJ26" s="86">
        <v>307.5</v>
      </c>
      <c r="AK26" s="87"/>
      <c r="AL26" s="86">
        <v>306.95999999999998</v>
      </c>
      <c r="AM26" s="87"/>
      <c r="AN26" s="86">
        <v>307.79000000000002</v>
      </c>
      <c r="AO26" s="87"/>
      <c r="AP26" s="86">
        <v>306.19</v>
      </c>
      <c r="AQ26" s="87"/>
      <c r="AR26" s="86">
        <v>305.16000000000003</v>
      </c>
      <c r="AS26" s="225"/>
      <c r="AT26" s="87">
        <v>302.17</v>
      </c>
      <c r="AU26" s="87"/>
      <c r="AV26" s="86">
        <v>303.45</v>
      </c>
      <c r="AW26" s="87"/>
      <c r="AX26" s="86">
        <v>303.02999999999997</v>
      </c>
      <c r="AY26" s="225"/>
      <c r="AZ26" s="86">
        <v>301.92</v>
      </c>
      <c r="BA26" s="87"/>
      <c r="BB26" s="86">
        <v>302.13</v>
      </c>
      <c r="BC26" s="225"/>
      <c r="BD26" s="86">
        <v>302.7</v>
      </c>
      <c r="BE26" s="226"/>
      <c r="BF26" s="95">
        <v>303.24</v>
      </c>
      <c r="BG26" s="87"/>
      <c r="BH26" s="86">
        <v>302.64999999999998</v>
      </c>
      <c r="BI26" s="87"/>
      <c r="BJ26" s="86">
        <v>303.20999999999998</v>
      </c>
      <c r="BK26" s="225"/>
      <c r="BL26" s="87">
        <v>304.87</v>
      </c>
      <c r="BM26" s="87"/>
      <c r="BN26" s="86">
        <v>302.64999999999998</v>
      </c>
      <c r="BO26" s="87"/>
      <c r="BP26" s="86">
        <v>303.11</v>
      </c>
      <c r="BQ26" s="87"/>
      <c r="BR26" s="86">
        <v>304.13</v>
      </c>
      <c r="BS26" s="87"/>
      <c r="BT26" s="86">
        <v>304.75</v>
      </c>
      <c r="BU26" s="226"/>
    </row>
    <row r="27" spans="2:73" ht="15" customHeight="1">
      <c r="B27" s="365" t="s">
        <v>60</v>
      </c>
      <c r="C27" s="366"/>
      <c r="D27" s="366"/>
      <c r="E27" s="367"/>
      <c r="F27" s="93" t="s">
        <v>57</v>
      </c>
      <c r="G27" s="93"/>
      <c r="H27" s="93" t="s">
        <v>57</v>
      </c>
      <c r="I27" s="342"/>
      <c r="J27" s="223">
        <v>1.6E-2</v>
      </c>
      <c r="K27" s="93"/>
      <c r="L27" s="223">
        <v>0.02</v>
      </c>
      <c r="M27" s="93"/>
      <c r="N27" s="223">
        <v>2.4E-2</v>
      </c>
      <c r="O27" s="93"/>
      <c r="P27" s="93">
        <v>2.7009861273608715E-2</v>
      </c>
      <c r="Q27" s="82"/>
      <c r="R27" s="93">
        <v>2.3044390422591432E-2</v>
      </c>
      <c r="S27" s="93"/>
      <c r="T27" s="82">
        <v>2.4E-2</v>
      </c>
      <c r="U27" s="223"/>
      <c r="V27" s="82">
        <v>2.5000000000000001E-2</v>
      </c>
      <c r="W27" s="223"/>
      <c r="X27" s="82">
        <v>2.1999999999999999E-2</v>
      </c>
      <c r="Y27" s="223"/>
      <c r="Z27" s="82">
        <v>1.7999999999999999E-2</v>
      </c>
      <c r="AA27" s="223"/>
      <c r="AB27" s="82">
        <v>1.7999999999999999E-2</v>
      </c>
      <c r="AC27" s="223"/>
      <c r="AD27" s="82">
        <v>1.4999999999999999E-2</v>
      </c>
      <c r="AE27" s="223"/>
      <c r="AF27" s="82">
        <v>1.4999999999999999E-2</v>
      </c>
      <c r="AG27" s="83"/>
      <c r="AH27" s="96">
        <v>1.4E-2</v>
      </c>
      <c r="AI27" s="83"/>
      <c r="AJ27" s="82">
        <v>7.0000000000000001E-3</v>
      </c>
      <c r="AK27" s="83"/>
      <c r="AL27" s="82">
        <v>1E-3</v>
      </c>
      <c r="AM27" s="83"/>
      <c r="AN27" s="82">
        <v>2E-3</v>
      </c>
      <c r="AO27" s="83"/>
      <c r="AP27" s="82">
        <v>-3.0000000000000001E-3</v>
      </c>
      <c r="AQ27" s="83"/>
      <c r="AR27" s="82">
        <v>-6.0000000000000001E-3</v>
      </c>
      <c r="AS27" s="223"/>
      <c r="AT27" s="83">
        <v>-2.4E-2</v>
      </c>
      <c r="AU27" s="83"/>
      <c r="AV27" s="82">
        <v>-1.9E-2</v>
      </c>
      <c r="AW27" s="83"/>
      <c r="AX27" s="82">
        <v>-1.9E-2</v>
      </c>
      <c r="AY27" s="223"/>
      <c r="AZ27" s="82">
        <v>-2.1000000000000001E-2</v>
      </c>
      <c r="BA27" s="83"/>
      <c r="BB27" s="82">
        <v>-1.9E-2</v>
      </c>
      <c r="BC27" s="223"/>
      <c r="BD27" s="82">
        <v>-1.7000000000000001E-2</v>
      </c>
      <c r="BE27" s="227"/>
      <c r="BF27" s="96">
        <v>-1.7000000000000001E-2</v>
      </c>
      <c r="BG27" s="83"/>
      <c r="BH27" s="82">
        <v>-1.6E-2</v>
      </c>
      <c r="BI27" s="83"/>
      <c r="BJ27" s="82">
        <v>-1.2E-2</v>
      </c>
      <c r="BK27" s="223"/>
      <c r="BL27" s="83">
        <v>-9.4869878813477193E-3</v>
      </c>
      <c r="BM27" s="83"/>
      <c r="BN27" s="82">
        <v>-1.2E-2</v>
      </c>
      <c r="BO27" s="83"/>
      <c r="BP27" s="82">
        <v>-7.0000000000000001E-3</v>
      </c>
      <c r="BQ27" s="83"/>
      <c r="BR27" s="82">
        <v>6.0000000000000001E-3</v>
      </c>
      <c r="BS27" s="83"/>
      <c r="BT27" s="82">
        <v>4.0000000000000001E-3</v>
      </c>
      <c r="BU27" s="227"/>
    </row>
    <row r="28" spans="2:73" ht="15" customHeight="1" thickBot="1">
      <c r="B28" s="371" t="s">
        <v>61</v>
      </c>
      <c r="C28" s="372"/>
      <c r="D28" s="372"/>
      <c r="E28" s="373"/>
      <c r="F28" s="234">
        <v>2E-3</v>
      </c>
      <c r="G28" s="240"/>
      <c r="H28" s="234">
        <v>0</v>
      </c>
      <c r="I28" s="341"/>
      <c r="J28" s="235">
        <v>2E-3</v>
      </c>
      <c r="K28" s="240"/>
      <c r="L28" s="235">
        <v>4.0000000000000001E-3</v>
      </c>
      <c r="M28" s="240"/>
      <c r="N28" s="235">
        <v>5.0000000000000001E-3</v>
      </c>
      <c r="O28" s="240"/>
      <c r="P28" s="234">
        <v>1.4342058085334841E-3</v>
      </c>
      <c r="Q28" s="235"/>
      <c r="R28" s="234">
        <v>-6.5097809458847244E-5</v>
      </c>
      <c r="S28" s="240"/>
      <c r="T28" s="234">
        <v>-4.0000000000000002E-4</v>
      </c>
      <c r="U28" s="240"/>
      <c r="V28" s="234">
        <v>8.0000000000000002E-3</v>
      </c>
      <c r="W28" s="240"/>
      <c r="X28" s="234">
        <v>-1E-3</v>
      </c>
      <c r="Y28" s="240"/>
      <c r="Z28" s="234">
        <v>-1.6000000000000001E-3</v>
      </c>
      <c r="AA28" s="240"/>
      <c r="AB28" s="234">
        <v>-2E-3</v>
      </c>
      <c r="AC28" s="240"/>
      <c r="AD28" s="234">
        <v>-1E-3</v>
      </c>
      <c r="AE28" s="240"/>
      <c r="AF28" s="234">
        <v>0</v>
      </c>
      <c r="AG28" s="235"/>
      <c r="AH28" s="237">
        <v>1.5E-3</v>
      </c>
      <c r="AI28" s="235"/>
      <c r="AJ28" s="234">
        <v>-3.0999999999999999E-3</v>
      </c>
      <c r="AK28" s="235"/>
      <c r="AL28" s="234">
        <v>-2E-3</v>
      </c>
      <c r="AM28" s="235"/>
      <c r="AN28" s="234">
        <v>3.0000000000000001E-3</v>
      </c>
      <c r="AO28" s="235"/>
      <c r="AP28" s="234">
        <v>-5.1999999999999998E-3</v>
      </c>
      <c r="AQ28" s="235"/>
      <c r="AR28" s="54">
        <v>-3.0000000000000001E-3</v>
      </c>
      <c r="AS28" s="109"/>
      <c r="AT28" s="55">
        <v>-1E-3</v>
      </c>
      <c r="AU28" s="55"/>
      <c r="AV28" s="54">
        <v>4.0000000000000001E-3</v>
      </c>
      <c r="AW28" s="55"/>
      <c r="AX28" s="234">
        <v>-1E-3</v>
      </c>
      <c r="AY28" s="240"/>
      <c r="AZ28" s="234">
        <v>-4.0000000000000001E-3</v>
      </c>
      <c r="BA28" s="235"/>
      <c r="BB28" s="54">
        <v>1E-3</v>
      </c>
      <c r="BC28" s="109"/>
      <c r="BD28" s="54">
        <v>2E-3</v>
      </c>
      <c r="BE28" s="181"/>
      <c r="BF28" s="97">
        <v>2E-3</v>
      </c>
      <c r="BG28" s="55"/>
      <c r="BH28" s="54">
        <v>-2E-3</v>
      </c>
      <c r="BI28" s="55"/>
      <c r="BJ28" s="54">
        <v>1.9E-3</v>
      </c>
      <c r="BK28" s="109"/>
      <c r="BL28" s="55">
        <v>5.4747534711916401E-3</v>
      </c>
      <c r="BM28" s="55"/>
      <c r="BN28" s="54">
        <v>-7.0000000000000001E-3</v>
      </c>
      <c r="BO28" s="55"/>
      <c r="BP28" s="54">
        <v>2E-3</v>
      </c>
      <c r="BQ28" s="55"/>
      <c r="BR28" s="54">
        <v>3.0000000000000001E-3</v>
      </c>
      <c r="BS28" s="55"/>
      <c r="BT28" s="54">
        <v>2E-3</v>
      </c>
      <c r="BU28" s="181"/>
    </row>
    <row r="29" spans="2:73" ht="15" customHeight="1" thickTop="1">
      <c r="B29" s="346" t="s">
        <v>68</v>
      </c>
      <c r="C29" s="346"/>
      <c r="D29" s="3" t="s">
        <v>67</v>
      </c>
      <c r="AB29" s="261"/>
      <c r="AC29" s="261"/>
      <c r="BF29" s="95">
        <f>BF26-BD26</f>
        <v>0.54000000000002046</v>
      </c>
      <c r="BG29" s="87"/>
      <c r="BH29" s="95">
        <f t="shared" ref="BH29" si="0">BH26-BF26</f>
        <v>-0.59000000000003183</v>
      </c>
      <c r="BI29" s="87"/>
      <c r="BJ29" s="95">
        <f t="shared" ref="BJ29" si="1">BJ26-BH26</f>
        <v>0.56000000000000227</v>
      </c>
      <c r="BK29" s="87"/>
      <c r="BL29" s="95">
        <f t="shared" ref="BL29" si="2">BL26-BJ26</f>
        <v>1.660000000000025</v>
      </c>
      <c r="BM29" s="87"/>
      <c r="BN29" s="95">
        <f t="shared" ref="BN29" si="3">BN26-BL26</f>
        <v>-2.2200000000000273</v>
      </c>
      <c r="BO29" s="87"/>
      <c r="BP29" s="95">
        <f t="shared" ref="BP29" si="4">BP26-BN26</f>
        <v>0.46000000000003638</v>
      </c>
      <c r="BQ29" s="87"/>
      <c r="BR29" s="95">
        <f t="shared" ref="BR29" si="5">BR26-BP26</f>
        <v>1.0199999999999818</v>
      </c>
      <c r="BS29" s="87"/>
      <c r="BT29" s="95">
        <f t="shared" ref="BT29" si="6">BT26-BR26</f>
        <v>0.62000000000000455</v>
      </c>
      <c r="BU29" s="87"/>
    </row>
    <row r="30" spans="2:73" ht="15" customHeight="1">
      <c r="B30" s="346" t="s">
        <v>4</v>
      </c>
      <c r="C30" s="346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2:73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73" ht="15" customHeight="1">
      <c r="N32" s="26"/>
      <c r="BG32" s="26"/>
    </row>
    <row r="33" spans="2:75" ht="15" customHeight="1">
      <c r="B33" s="5" t="s">
        <v>6</v>
      </c>
      <c r="AS33" s="18"/>
    </row>
    <row r="34" spans="2:75" ht="15" customHeight="1" thickBot="1">
      <c r="B34" s="5"/>
      <c r="AT34" s="26"/>
      <c r="AU34" s="26"/>
      <c r="BW34" s="18" t="s">
        <v>5</v>
      </c>
    </row>
    <row r="35" spans="2:75" ht="15" customHeight="1" thickBot="1">
      <c r="B35" s="347"/>
      <c r="C35" s="348"/>
      <c r="D35" s="348"/>
      <c r="E35" s="349"/>
      <c r="F35" s="43">
        <v>42373</v>
      </c>
      <c r="G35" s="99"/>
      <c r="H35" s="43">
        <v>42405</v>
      </c>
      <c r="I35" s="99"/>
      <c r="J35" s="43">
        <v>42460</v>
      </c>
      <c r="K35" s="99"/>
      <c r="L35" s="43">
        <v>42461</v>
      </c>
      <c r="M35" s="99"/>
      <c r="N35" s="43">
        <v>42492</v>
      </c>
      <c r="O35" s="99"/>
      <c r="P35" s="43">
        <v>42524</v>
      </c>
      <c r="Q35" s="99"/>
      <c r="R35" s="43">
        <v>42555</v>
      </c>
      <c r="S35" s="99"/>
      <c r="T35" s="43">
        <v>42587</v>
      </c>
      <c r="U35" s="99"/>
      <c r="V35" s="43">
        <v>42619</v>
      </c>
      <c r="W35" s="99"/>
      <c r="X35" s="43">
        <v>42650</v>
      </c>
      <c r="Y35" s="99"/>
      <c r="Z35" s="43">
        <v>42682</v>
      </c>
      <c r="AA35" s="43"/>
      <c r="AB35" s="42">
        <v>42713</v>
      </c>
      <c r="AC35" s="124"/>
      <c r="AD35" s="137" t="s">
        <v>79</v>
      </c>
      <c r="AE35" s="138"/>
      <c r="AF35" s="98">
        <v>42736</v>
      </c>
      <c r="AG35" s="43"/>
      <c r="AH35" s="42">
        <v>42768</v>
      </c>
      <c r="AI35" s="43"/>
      <c r="AJ35" s="42">
        <v>42797</v>
      </c>
      <c r="AK35" s="43"/>
      <c r="AL35" s="42">
        <v>42829</v>
      </c>
      <c r="AM35" s="43"/>
      <c r="AN35" s="42">
        <v>42860</v>
      </c>
      <c r="AO35" s="43"/>
      <c r="AP35" s="42">
        <v>42892</v>
      </c>
      <c r="AQ35" s="99"/>
      <c r="AR35" s="43">
        <v>42923</v>
      </c>
      <c r="AS35" s="43"/>
      <c r="AT35" s="173">
        <v>42955</v>
      </c>
      <c r="AU35" s="157"/>
      <c r="AV35" s="173">
        <v>42986</v>
      </c>
      <c r="AW35" s="157"/>
      <c r="AX35" s="173">
        <v>43017</v>
      </c>
      <c r="AY35" s="157"/>
      <c r="AZ35" s="173">
        <v>43049</v>
      </c>
      <c r="BA35" s="157"/>
      <c r="BB35" s="42">
        <v>43081</v>
      </c>
      <c r="BC35" s="43"/>
      <c r="BD35" s="137" t="s">
        <v>83</v>
      </c>
      <c r="BE35" s="138"/>
      <c r="BF35" s="98">
        <v>43111</v>
      </c>
      <c r="BG35" s="99"/>
      <c r="BH35" s="42">
        <v>43143</v>
      </c>
      <c r="BI35" s="43"/>
      <c r="BJ35" s="42">
        <v>43171</v>
      </c>
      <c r="BK35" s="99"/>
      <c r="BL35" s="43">
        <v>43203</v>
      </c>
      <c r="BM35" s="43"/>
      <c r="BN35" s="42">
        <v>43234</v>
      </c>
      <c r="BO35" s="43"/>
      <c r="BP35" s="42">
        <v>43266</v>
      </c>
      <c r="BQ35" s="43"/>
      <c r="BR35" s="42">
        <v>43297</v>
      </c>
      <c r="BS35" s="43"/>
      <c r="BT35" s="42">
        <v>43329</v>
      </c>
      <c r="BU35" s="124"/>
      <c r="BV35" s="457" t="s">
        <v>84</v>
      </c>
      <c r="BW35" s="138"/>
    </row>
    <row r="36" spans="2:75" ht="15" customHeight="1" thickTop="1">
      <c r="B36" s="353" t="s">
        <v>17</v>
      </c>
      <c r="C36" s="354"/>
      <c r="D36" s="354"/>
      <c r="E36" s="355"/>
      <c r="F36" s="334">
        <v>4511</v>
      </c>
      <c r="G36" s="340"/>
      <c r="H36" s="334">
        <v>5481</v>
      </c>
      <c r="I36" s="340"/>
      <c r="J36" s="334">
        <v>6013</v>
      </c>
      <c r="K36" s="335"/>
      <c r="L36" s="258">
        <v>5724</v>
      </c>
      <c r="M36" s="263"/>
      <c r="N36" s="258">
        <v>5728</v>
      </c>
      <c r="O36" s="258"/>
      <c r="P36" s="262">
        <v>5706</v>
      </c>
      <c r="Q36" s="263"/>
      <c r="R36" s="258">
        <v>5583</v>
      </c>
      <c r="S36" s="258"/>
      <c r="T36" s="262">
        <v>5230</v>
      </c>
      <c r="U36" s="263"/>
      <c r="V36" s="258">
        <v>5083</v>
      </c>
      <c r="W36" s="258"/>
      <c r="X36" s="262">
        <v>7917</v>
      </c>
      <c r="Y36" s="258"/>
      <c r="Z36" s="262">
        <v>4479</v>
      </c>
      <c r="AA36" s="263"/>
      <c r="AB36" s="258">
        <v>5245</v>
      </c>
      <c r="AC36" s="259"/>
      <c r="AD36" s="149">
        <f>F36+H36+J36+L36+N36+P36+R36+T36+V36+X36+Z36+AB36</f>
        <v>66700</v>
      </c>
      <c r="AE36" s="150"/>
      <c r="AF36" s="238">
        <v>4028</v>
      </c>
      <c r="AG36" s="213"/>
      <c r="AH36" s="88">
        <v>4740</v>
      </c>
      <c r="AI36" s="213"/>
      <c r="AJ36" s="88">
        <v>5462</v>
      </c>
      <c r="AK36" s="213"/>
      <c r="AL36" s="88">
        <v>4656</v>
      </c>
      <c r="AM36" s="213"/>
      <c r="AN36" s="88">
        <v>5667</v>
      </c>
      <c r="AO36" s="213"/>
      <c r="AP36" s="88">
        <v>4734</v>
      </c>
      <c r="AQ36" s="419"/>
      <c r="AR36" s="89">
        <v>4494</v>
      </c>
      <c r="AS36" s="213"/>
      <c r="AT36" s="88">
        <v>4432</v>
      </c>
      <c r="AU36" s="213"/>
      <c r="AV36" s="88">
        <v>4301</v>
      </c>
      <c r="AW36" s="213"/>
      <c r="AX36" s="88">
        <v>6899</v>
      </c>
      <c r="AY36" s="213"/>
      <c r="AZ36" s="88">
        <v>3556</v>
      </c>
      <c r="BA36" s="89"/>
      <c r="BB36" s="88">
        <v>3936</v>
      </c>
      <c r="BC36" s="89"/>
      <c r="BD36" s="149">
        <f>AH36+AJ36+AL36+AN36+AP36+AR36+AT36+AF36+AV36+AX36+AZ36+BB36</f>
        <v>56905</v>
      </c>
      <c r="BE36" s="150"/>
      <c r="BF36" s="238">
        <v>3997</v>
      </c>
      <c r="BG36" s="429"/>
      <c r="BH36" s="88">
        <v>3845</v>
      </c>
      <c r="BI36" s="89"/>
      <c r="BJ36" s="88">
        <v>4773</v>
      </c>
      <c r="BK36" s="429"/>
      <c r="BL36" s="89">
        <v>4479</v>
      </c>
      <c r="BM36" s="89"/>
      <c r="BN36" s="88">
        <v>4618</v>
      </c>
      <c r="BO36" s="89"/>
      <c r="BP36" s="88">
        <v>3803</v>
      </c>
      <c r="BQ36" s="89"/>
      <c r="BR36" s="88">
        <v>3449</v>
      </c>
      <c r="BS36" s="89"/>
      <c r="BT36" s="88">
        <v>4379</v>
      </c>
      <c r="BU36" s="471"/>
      <c r="BV36" s="89">
        <v>33343</v>
      </c>
      <c r="BW36" s="150"/>
    </row>
    <row r="37" spans="2:75" ht="15" customHeight="1" thickBot="1">
      <c r="B37" s="356" t="s">
        <v>16</v>
      </c>
      <c r="C37" s="357"/>
      <c r="D37" s="357"/>
      <c r="E37" s="358"/>
      <c r="F37" s="109">
        <v>5.7000000000000002E-2</v>
      </c>
      <c r="G37" s="115"/>
      <c r="H37" s="109">
        <v>0.157</v>
      </c>
      <c r="I37" s="115"/>
      <c r="J37" s="109">
        <v>2.1999999999999999E-2</v>
      </c>
      <c r="K37" s="115"/>
      <c r="L37" s="115">
        <v>0.155</v>
      </c>
      <c r="M37" s="54"/>
      <c r="N37" s="115">
        <v>1.4E-2</v>
      </c>
      <c r="O37" s="115"/>
      <c r="P37" s="109">
        <v>5.5E-2</v>
      </c>
      <c r="Q37" s="54"/>
      <c r="R37" s="214">
        <v>4.1000000000000002E-2</v>
      </c>
      <c r="S37" s="214"/>
      <c r="T37" s="109">
        <v>0.124</v>
      </c>
      <c r="U37" s="54"/>
      <c r="V37" s="214">
        <v>-8.0000000000000002E-3</v>
      </c>
      <c r="W37" s="214"/>
      <c r="X37" s="109">
        <v>-0.11899999999999999</v>
      </c>
      <c r="Y37" s="115"/>
      <c r="Z37" s="109">
        <v>-4.0000000000000001E-3</v>
      </c>
      <c r="AA37" s="54"/>
      <c r="AB37" s="115">
        <v>6.0000000000000001E-3</v>
      </c>
      <c r="AC37" s="260"/>
      <c r="AD37" s="218">
        <v>0.03</v>
      </c>
      <c r="AE37" s="219"/>
      <c r="AF37" s="409">
        <v>-0.107</v>
      </c>
      <c r="AG37" s="214"/>
      <c r="AH37" s="410">
        <v>-0.13500000000000001</v>
      </c>
      <c r="AI37" s="90"/>
      <c r="AJ37" s="214">
        <v>-9.1999999999999998E-2</v>
      </c>
      <c r="AK37" s="90"/>
      <c r="AL37" s="214">
        <v>-0.187</v>
      </c>
      <c r="AM37" s="90"/>
      <c r="AN37" s="214">
        <v>-1.0999999999999999E-2</v>
      </c>
      <c r="AO37" s="90"/>
      <c r="AP37" s="214">
        <v>-0.17</v>
      </c>
      <c r="AQ37" s="214"/>
      <c r="AR37" s="410">
        <v>-0.19500000000000001</v>
      </c>
      <c r="AS37" s="90"/>
      <c r="AT37" s="214">
        <v>-0.153</v>
      </c>
      <c r="AU37" s="90"/>
      <c r="AV37" s="214">
        <v>-0.154</v>
      </c>
      <c r="AW37" s="90"/>
      <c r="AX37" s="214">
        <v>-0.129</v>
      </c>
      <c r="AY37" s="90"/>
      <c r="AZ37" s="90">
        <v>-0.20599999999999999</v>
      </c>
      <c r="BA37" s="91"/>
      <c r="BB37" s="115">
        <v>-0.25</v>
      </c>
      <c r="BC37" s="54"/>
      <c r="BD37" s="218">
        <v>-0.14699999999999999</v>
      </c>
      <c r="BE37" s="219"/>
      <c r="BF37" s="269">
        <v>-8.0000000000000002E-3</v>
      </c>
      <c r="BG37" s="115"/>
      <c r="BH37" s="115">
        <v>-0.189</v>
      </c>
      <c r="BI37" s="54"/>
      <c r="BJ37" s="115">
        <v>-0.126</v>
      </c>
      <c r="BK37" s="115"/>
      <c r="BL37" s="91">
        <v>-3.7999999999999999E-2</v>
      </c>
      <c r="BM37" s="91"/>
      <c r="BN37" s="90">
        <v>-0.18528321863419794</v>
      </c>
      <c r="BO37" s="91"/>
      <c r="BP37" s="90">
        <v>-0.19700000000000001</v>
      </c>
      <c r="BQ37" s="91"/>
      <c r="BR37" s="90">
        <v>-0.23300000000000001</v>
      </c>
      <c r="BS37" s="91"/>
      <c r="BT37" s="90">
        <v>-1.2E-2</v>
      </c>
      <c r="BU37" s="472"/>
      <c r="BV37" s="109">
        <v>-0.127</v>
      </c>
      <c r="BW37" s="219"/>
    </row>
    <row r="38" spans="2:75" ht="15" customHeight="1">
      <c r="B38" s="346" t="s">
        <v>4</v>
      </c>
      <c r="C38" s="346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75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75" ht="15" customHeight="1">
      <c r="B40" s="2"/>
      <c r="C40" s="2"/>
      <c r="D40" s="3"/>
      <c r="AI40" s="26"/>
    </row>
    <row r="41" spans="2:75" ht="15" customHeight="1">
      <c r="B41" s="5" t="s">
        <v>13</v>
      </c>
      <c r="AS41" s="18"/>
    </row>
    <row r="42" spans="2:75" ht="15" customHeight="1" thickBot="1">
      <c r="B42" s="5"/>
      <c r="AT42" s="26"/>
      <c r="AU42" s="26"/>
      <c r="AY42" s="18"/>
      <c r="AZ42" s="18"/>
      <c r="BA42" s="18"/>
      <c r="BO42" s="18"/>
      <c r="BW42" s="18" t="s">
        <v>2</v>
      </c>
    </row>
    <row r="43" spans="2:75" ht="15" customHeight="1" thickBot="1">
      <c r="B43" s="347"/>
      <c r="C43" s="348"/>
      <c r="D43" s="348"/>
      <c r="E43" s="349"/>
      <c r="F43" s="43">
        <v>42373</v>
      </c>
      <c r="G43" s="99"/>
      <c r="H43" s="43">
        <v>42405</v>
      </c>
      <c r="I43" s="99"/>
      <c r="J43" s="43">
        <v>42460</v>
      </c>
      <c r="K43" s="99"/>
      <c r="L43" s="43">
        <v>42461</v>
      </c>
      <c r="M43" s="99"/>
      <c r="N43" s="43">
        <v>42492</v>
      </c>
      <c r="O43" s="99"/>
      <c r="P43" s="43">
        <v>42524</v>
      </c>
      <c r="Q43" s="99"/>
      <c r="R43" s="43">
        <v>42555</v>
      </c>
      <c r="S43" s="99"/>
      <c r="T43" s="43">
        <v>42587</v>
      </c>
      <c r="U43" s="99"/>
      <c r="V43" s="43">
        <v>42619</v>
      </c>
      <c r="W43" s="99"/>
      <c r="X43" s="43">
        <v>42650</v>
      </c>
      <c r="Y43" s="43"/>
      <c r="Z43" s="42">
        <v>42682</v>
      </c>
      <c r="AA43" s="43"/>
      <c r="AB43" s="42">
        <v>42713</v>
      </c>
      <c r="AC43" s="124"/>
      <c r="AD43" s="137" t="s">
        <v>79</v>
      </c>
      <c r="AE43" s="138"/>
      <c r="AF43" s="98">
        <v>42736</v>
      </c>
      <c r="AG43" s="99"/>
      <c r="AH43" s="42">
        <v>42768</v>
      </c>
      <c r="AI43" s="43"/>
      <c r="AJ43" s="42">
        <v>42797</v>
      </c>
      <c r="AK43" s="43"/>
      <c r="AL43" s="42">
        <v>42829</v>
      </c>
      <c r="AM43" s="43"/>
      <c r="AN43" s="42">
        <v>42860</v>
      </c>
      <c r="AO43" s="99"/>
      <c r="AP43" s="43">
        <v>42892</v>
      </c>
      <c r="AQ43" s="43"/>
      <c r="AR43" s="42">
        <v>42923</v>
      </c>
      <c r="AS43" s="43"/>
      <c r="AT43" s="173">
        <v>42955</v>
      </c>
      <c r="AU43" s="157"/>
      <c r="AV43" s="173">
        <v>42987</v>
      </c>
      <c r="AW43" s="157"/>
      <c r="AX43" s="173">
        <v>43018</v>
      </c>
      <c r="AY43" s="428"/>
      <c r="AZ43" s="173">
        <v>43050</v>
      </c>
      <c r="BA43" s="157"/>
      <c r="BB43" s="42">
        <v>43081</v>
      </c>
      <c r="BC43" s="124"/>
      <c r="BD43" s="137" t="s">
        <v>84</v>
      </c>
      <c r="BE43" s="138"/>
      <c r="BF43" s="98">
        <v>43111</v>
      </c>
      <c r="BG43" s="99"/>
      <c r="BH43" s="42">
        <v>43132</v>
      </c>
      <c r="BI43" s="43"/>
      <c r="BJ43" s="42">
        <v>43161</v>
      </c>
      <c r="BK43" s="99"/>
      <c r="BL43" s="43">
        <v>43204</v>
      </c>
      <c r="BM43" s="99"/>
      <c r="BN43" s="42">
        <v>43234</v>
      </c>
      <c r="BO43" s="43"/>
      <c r="BP43" s="42">
        <v>43266</v>
      </c>
      <c r="BQ43" s="43"/>
      <c r="BR43" s="42">
        <v>43297</v>
      </c>
      <c r="BS43" s="43"/>
      <c r="BT43" s="42">
        <v>43329</v>
      </c>
      <c r="BU43" s="124"/>
      <c r="BV43" s="137" t="s">
        <v>84</v>
      </c>
      <c r="BW43" s="138"/>
    </row>
    <row r="44" spans="2:75" ht="15" customHeight="1" thickTop="1" thickBot="1">
      <c r="B44" s="377" t="s">
        <v>28</v>
      </c>
      <c r="C44" s="378"/>
      <c r="D44" s="378"/>
      <c r="E44" s="379"/>
      <c r="F44" s="183">
        <v>-782.94599999999991</v>
      </c>
      <c r="G44" s="333"/>
      <c r="H44" s="182">
        <v>-744.01099999999997</v>
      </c>
      <c r="I44" s="333"/>
      <c r="J44" s="183">
        <v>-950.88800000000003</v>
      </c>
      <c r="K44" s="183"/>
      <c r="L44" s="182">
        <v>-843.45</v>
      </c>
      <c r="M44" s="183"/>
      <c r="N44" s="182">
        <v>-971.89199999999994</v>
      </c>
      <c r="O44" s="333"/>
      <c r="P44" s="183">
        <v>-939</v>
      </c>
      <c r="Q44" s="183"/>
      <c r="R44" s="182">
        <f>R45-R47</f>
        <v>-918.41600000000005</v>
      </c>
      <c r="S44" s="333"/>
      <c r="T44" s="182">
        <f>T45-T47</f>
        <v>-1013.6699999999998</v>
      </c>
      <c r="U44" s="333"/>
      <c r="V44" s="182">
        <f>V45-V47</f>
        <v>-893.33299999999997</v>
      </c>
      <c r="W44" s="333"/>
      <c r="X44" s="183">
        <f>X45-X47</f>
        <v>-1032.1880000000001</v>
      </c>
      <c r="Y44" s="183"/>
      <c r="Z44" s="182">
        <f>Z45-Z47</f>
        <v>-961.38900000000001</v>
      </c>
      <c r="AA44" s="183"/>
      <c r="AB44" s="182">
        <v>-1009.64</v>
      </c>
      <c r="AC44" s="250"/>
      <c r="AD44" s="318">
        <v>-11060.829000000002</v>
      </c>
      <c r="AE44" s="319"/>
      <c r="AF44" s="257">
        <f>AF45-AF47</f>
        <v>-894.14300000000003</v>
      </c>
      <c r="AG44" s="183"/>
      <c r="AH44" s="182">
        <f>AH45-AH47</f>
        <v>-698.30599999999993</v>
      </c>
      <c r="AI44" s="183"/>
      <c r="AJ44" s="182">
        <f>AJ45-AJ47</f>
        <v>-1168.1130000000001</v>
      </c>
      <c r="AK44" s="183"/>
      <c r="AL44" s="182">
        <f>AL45-AL47</f>
        <v>-836.97</v>
      </c>
      <c r="AM44" s="183"/>
      <c r="AN44" s="182">
        <f>AN45-AN47</f>
        <v>-1048.259</v>
      </c>
      <c r="AO44" s="333"/>
      <c r="AP44" s="183">
        <f>AP45-AP47</f>
        <v>-1005.6500000000001</v>
      </c>
      <c r="AQ44" s="183"/>
      <c r="AR44" s="182">
        <f>AR45-AR47</f>
        <v>-968.06200000000001</v>
      </c>
      <c r="AS44" s="183"/>
      <c r="AT44" s="182">
        <v>-1069</v>
      </c>
      <c r="AU44" s="183"/>
      <c r="AV44" s="182">
        <v>-1025</v>
      </c>
      <c r="AW44" s="183"/>
      <c r="AX44" s="182">
        <v>-1186.1200000000001</v>
      </c>
      <c r="AY44" s="183"/>
      <c r="AZ44" s="182">
        <v>-1045.6969999999999</v>
      </c>
      <c r="BA44" s="183"/>
      <c r="BB44" s="167">
        <f>BB45-BB47</f>
        <v>-1118.8319999999999</v>
      </c>
      <c r="BC44" s="168"/>
      <c r="BD44" s="174">
        <f>BD45-BD47</f>
        <v>-12063.994000000002</v>
      </c>
      <c r="BE44" s="175"/>
      <c r="BF44" s="257">
        <f>BF45-BF47</f>
        <v>-1172.1020000000001</v>
      </c>
      <c r="BG44" s="183"/>
      <c r="BH44" s="167">
        <f>BH45-BH47</f>
        <v>-855.69400000000007</v>
      </c>
      <c r="BI44" s="455"/>
      <c r="BJ44" s="167">
        <f>BJ45-BJ47</f>
        <v>-1022.6</v>
      </c>
      <c r="BK44" s="456"/>
      <c r="BL44" s="49">
        <f>BL45-BL47</f>
        <v>-989.52800000000013</v>
      </c>
      <c r="BM44" s="49"/>
      <c r="BN44" s="48">
        <f>BN45-BN47</f>
        <v>-1090.5259999999998</v>
      </c>
      <c r="BO44" s="49"/>
      <c r="BP44" s="48">
        <f>BP45-BP47</f>
        <v>-973</v>
      </c>
      <c r="BQ44" s="49"/>
      <c r="BR44" s="48">
        <f>BR45-BR47</f>
        <v>-1071</v>
      </c>
      <c r="BS44" s="49"/>
      <c r="BT44" s="48">
        <f>BT45-BT47</f>
        <v>-1038.692</v>
      </c>
      <c r="BU44" s="473"/>
      <c r="BV44" s="462">
        <f>BV45-BV47</f>
        <v>-8213.5370000000003</v>
      </c>
      <c r="BW44" s="463"/>
    </row>
    <row r="45" spans="2:75" ht="15" customHeight="1" thickTop="1">
      <c r="B45" s="381" t="s">
        <v>29</v>
      </c>
      <c r="C45" s="382"/>
      <c r="D45" s="382"/>
      <c r="E45" s="383"/>
      <c r="F45" s="336">
        <v>45.984000000000002</v>
      </c>
      <c r="G45" s="321"/>
      <c r="H45" s="320">
        <v>50.392000000000003</v>
      </c>
      <c r="I45" s="321"/>
      <c r="J45" s="51">
        <v>48.39</v>
      </c>
      <c r="K45" s="51"/>
      <c r="L45" s="50">
        <v>52.683999999999997</v>
      </c>
      <c r="M45" s="51"/>
      <c r="N45" s="50">
        <v>67.409000000000006</v>
      </c>
      <c r="O45" s="108"/>
      <c r="P45" s="51">
        <v>58.753</v>
      </c>
      <c r="Q45" s="51"/>
      <c r="R45" s="50">
        <v>58.39</v>
      </c>
      <c r="S45" s="108"/>
      <c r="T45" s="50">
        <v>55.45</v>
      </c>
      <c r="U45" s="108"/>
      <c r="V45" s="50">
        <v>55.15</v>
      </c>
      <c r="W45" s="108"/>
      <c r="X45" s="51">
        <v>47.706000000000003</v>
      </c>
      <c r="Y45" s="51"/>
      <c r="Z45" s="50">
        <v>50.463000000000001</v>
      </c>
      <c r="AA45" s="51"/>
      <c r="AB45" s="50">
        <v>45.378</v>
      </c>
      <c r="AC45" s="169"/>
      <c r="AD45" s="253">
        <v>636.149</v>
      </c>
      <c r="AE45" s="254"/>
      <c r="AF45" s="236">
        <v>48.021000000000001</v>
      </c>
      <c r="AG45" s="51"/>
      <c r="AH45" s="50">
        <v>46.335000000000001</v>
      </c>
      <c r="AI45" s="51"/>
      <c r="AJ45" s="50">
        <v>59.701000000000001</v>
      </c>
      <c r="AK45" s="51"/>
      <c r="AL45" s="50">
        <v>58.509</v>
      </c>
      <c r="AM45" s="51"/>
      <c r="AN45" s="50">
        <v>64.27</v>
      </c>
      <c r="AO45" s="108"/>
      <c r="AP45" s="51">
        <v>57.057000000000002</v>
      </c>
      <c r="AQ45" s="51"/>
      <c r="AR45" s="50">
        <v>53.47</v>
      </c>
      <c r="AS45" s="51"/>
      <c r="AT45" s="50">
        <v>62.337000000000003</v>
      </c>
      <c r="AU45" s="51"/>
      <c r="AV45" s="50">
        <v>56.512999999999998</v>
      </c>
      <c r="AW45" s="51"/>
      <c r="AX45" s="50">
        <v>57.387999999999998</v>
      </c>
      <c r="AY45" s="51"/>
      <c r="AZ45" s="50">
        <v>48.457000000000001</v>
      </c>
      <c r="BA45" s="51"/>
      <c r="BB45" s="50">
        <v>47.975999999999999</v>
      </c>
      <c r="BC45" s="169"/>
      <c r="BD45" s="176">
        <f>AF45+AH45+AJ45+AL45+AN45+AP45+AR45+AT45+AV45+AX45+AZ45+BB45</f>
        <v>660.03399999999988</v>
      </c>
      <c r="BE45" s="177"/>
      <c r="BF45" s="236">
        <v>55.664999999999999</v>
      </c>
      <c r="BG45" s="51"/>
      <c r="BH45" s="50">
        <v>47.265999999999998</v>
      </c>
      <c r="BI45" s="51"/>
      <c r="BJ45" s="50">
        <v>66.725999999999999</v>
      </c>
      <c r="BK45" s="108"/>
      <c r="BL45" s="51">
        <v>64.641000000000005</v>
      </c>
      <c r="BM45" s="51"/>
      <c r="BN45" s="50">
        <v>74.968999999999994</v>
      </c>
      <c r="BO45" s="51"/>
      <c r="BP45" s="50">
        <v>62</v>
      </c>
      <c r="BQ45" s="51"/>
      <c r="BR45" s="50">
        <v>57</v>
      </c>
      <c r="BS45" s="51"/>
      <c r="BT45" s="50">
        <v>59.048999999999999</v>
      </c>
      <c r="BU45" s="169"/>
      <c r="BV45" s="176">
        <v>486.94999999999993</v>
      </c>
      <c r="BW45" s="177"/>
    </row>
    <row r="46" spans="2:75" ht="15" customHeight="1" thickBot="1">
      <c r="B46" s="362" t="s">
        <v>24</v>
      </c>
      <c r="C46" s="363"/>
      <c r="D46" s="363"/>
      <c r="E46" s="364"/>
      <c r="F46" s="112">
        <f>-0.111</f>
        <v>-0.111</v>
      </c>
      <c r="G46" s="107"/>
      <c r="H46" s="106">
        <v>-0.05</v>
      </c>
      <c r="I46" s="107"/>
      <c r="J46" s="112">
        <v>-0.23899999999999999</v>
      </c>
      <c r="K46" s="112"/>
      <c r="L46" s="106">
        <v>-8.4000000000000005E-2</v>
      </c>
      <c r="M46" s="112"/>
      <c r="N46" s="106">
        <v>6.6000000000000003E-2</v>
      </c>
      <c r="O46" s="107"/>
      <c r="P46" s="112">
        <v>-0.02</v>
      </c>
      <c r="Q46" s="112"/>
      <c r="R46" s="106">
        <v>-9.4E-2</v>
      </c>
      <c r="S46" s="107"/>
      <c r="T46" s="106">
        <v>-0.11</v>
      </c>
      <c r="U46" s="107"/>
      <c r="V46" s="106">
        <v>-8.5000000000000006E-2</v>
      </c>
      <c r="W46" s="107"/>
      <c r="X46" s="112">
        <v>-0.26700000000000002</v>
      </c>
      <c r="Y46" s="112"/>
      <c r="Z46" s="106">
        <v>3.6999999999999998E-2</v>
      </c>
      <c r="AA46" s="112"/>
      <c r="AB46" s="106">
        <v>-1E-3</v>
      </c>
      <c r="AC46" s="222"/>
      <c r="AD46" s="310">
        <v>-8.5000000000000006E-2</v>
      </c>
      <c r="AE46" s="311"/>
      <c r="AF46" s="268">
        <v>4.3999999999999997E-2</v>
      </c>
      <c r="AG46" s="112"/>
      <c r="AH46" s="106">
        <v>-8.1000000000000003E-2</v>
      </c>
      <c r="AI46" s="112"/>
      <c r="AJ46" s="106">
        <v>0.23400000000000001</v>
      </c>
      <c r="AK46" s="112"/>
      <c r="AL46" s="106">
        <v>0.111</v>
      </c>
      <c r="AM46" s="112"/>
      <c r="AN46" s="106">
        <v>-4.7E-2</v>
      </c>
      <c r="AO46" s="107"/>
      <c r="AP46" s="112">
        <v>-2.9000000000000001E-2</v>
      </c>
      <c r="AQ46" s="112"/>
      <c r="AR46" s="106">
        <v>-8.4000000000000005E-2</v>
      </c>
      <c r="AS46" s="112"/>
      <c r="AT46" s="106">
        <v>0.124</v>
      </c>
      <c r="AU46" s="112"/>
      <c r="AV46" s="106">
        <v>2.5000000000000001E-2</v>
      </c>
      <c r="AW46" s="112"/>
      <c r="AX46" s="106">
        <v>0.20300000000000001</v>
      </c>
      <c r="AY46" s="112"/>
      <c r="AZ46" s="106">
        <v>-0.04</v>
      </c>
      <c r="BA46" s="112"/>
      <c r="BB46" s="106">
        <v>5.7000000000000002E-2</v>
      </c>
      <c r="BC46" s="222"/>
      <c r="BD46" s="178">
        <v>3.7999999999999999E-2</v>
      </c>
      <c r="BE46" s="179"/>
      <c r="BF46" s="444">
        <v>0.159</v>
      </c>
      <c r="BG46" s="53"/>
      <c r="BH46" s="106">
        <v>0.02</v>
      </c>
      <c r="BI46" s="112"/>
      <c r="BJ46" s="106">
        <v>0.11799999999999999</v>
      </c>
      <c r="BK46" s="107"/>
      <c r="BL46" s="112">
        <v>0.105</v>
      </c>
      <c r="BM46" s="112"/>
      <c r="BN46" s="52">
        <v>0.16600000000000001</v>
      </c>
      <c r="BO46" s="53"/>
      <c r="BP46" s="52">
        <v>7.9000000000000001E-2</v>
      </c>
      <c r="BQ46" s="53"/>
      <c r="BR46" s="52">
        <v>6.7000000000000004E-2</v>
      </c>
      <c r="BS46" s="53"/>
      <c r="BT46" s="52">
        <v>-5.2999999999999999E-2</v>
      </c>
      <c r="BU46" s="464"/>
      <c r="BV46" s="178">
        <v>8.2840223528286794E-2</v>
      </c>
      <c r="BW46" s="179"/>
    </row>
    <row r="47" spans="2:75" ht="15" customHeight="1" thickTop="1">
      <c r="B47" s="381" t="s">
        <v>30</v>
      </c>
      <c r="C47" s="382"/>
      <c r="D47" s="382"/>
      <c r="E47" s="383"/>
      <c r="F47" s="51">
        <v>828.93</v>
      </c>
      <c r="G47" s="108"/>
      <c r="H47" s="50">
        <v>794.40300000000002</v>
      </c>
      <c r="I47" s="108"/>
      <c r="J47" s="51">
        <v>999.27800000000002</v>
      </c>
      <c r="K47" s="51"/>
      <c r="L47" s="50">
        <v>896.13400000000001</v>
      </c>
      <c r="M47" s="51"/>
      <c r="N47" s="50">
        <v>1039.3009999999999</v>
      </c>
      <c r="O47" s="108"/>
      <c r="P47" s="51">
        <v>997.75900000000001</v>
      </c>
      <c r="Q47" s="51"/>
      <c r="R47" s="50">
        <v>976.80600000000004</v>
      </c>
      <c r="S47" s="108"/>
      <c r="T47" s="50">
        <v>1069.1199999999999</v>
      </c>
      <c r="U47" s="108"/>
      <c r="V47" s="50">
        <v>948.48299999999995</v>
      </c>
      <c r="W47" s="108"/>
      <c r="X47" s="51">
        <v>1079.894</v>
      </c>
      <c r="Y47" s="51"/>
      <c r="Z47" s="50">
        <v>1011.852</v>
      </c>
      <c r="AA47" s="51"/>
      <c r="AB47" s="50">
        <v>1055.018</v>
      </c>
      <c r="AC47" s="169"/>
      <c r="AD47" s="253">
        <v>11696.978000000001</v>
      </c>
      <c r="AE47" s="254"/>
      <c r="AF47" s="236">
        <v>942.16399999999999</v>
      </c>
      <c r="AG47" s="51"/>
      <c r="AH47" s="50">
        <v>744.64099999999996</v>
      </c>
      <c r="AI47" s="51"/>
      <c r="AJ47" s="50">
        <v>1227.8140000000001</v>
      </c>
      <c r="AK47" s="51"/>
      <c r="AL47" s="50">
        <v>895.47900000000004</v>
      </c>
      <c r="AM47" s="51"/>
      <c r="AN47" s="50">
        <v>1112.529</v>
      </c>
      <c r="AO47" s="108"/>
      <c r="AP47" s="51">
        <v>1062.7070000000001</v>
      </c>
      <c r="AQ47" s="51"/>
      <c r="AR47" s="50">
        <v>1021.532</v>
      </c>
      <c r="AS47" s="51"/>
      <c r="AT47" s="50">
        <v>1131.2449999999999</v>
      </c>
      <c r="AU47" s="51"/>
      <c r="AV47" s="50">
        <v>1081.4469999999999</v>
      </c>
      <c r="AW47" s="51"/>
      <c r="AX47" s="50">
        <v>1243.508</v>
      </c>
      <c r="AY47" s="51"/>
      <c r="AZ47" s="50">
        <v>1094.154</v>
      </c>
      <c r="BA47" s="51"/>
      <c r="BB47" s="50">
        <v>1166.808</v>
      </c>
      <c r="BC47" s="169"/>
      <c r="BD47" s="176">
        <f>AF47+AH47+AJ47+AL47+AN47+AP47+AR47+AT47+AV47+AX47+AZ47+BB47</f>
        <v>12724.028000000002</v>
      </c>
      <c r="BE47" s="177"/>
      <c r="BF47" s="236">
        <v>1227.7670000000001</v>
      </c>
      <c r="BG47" s="51"/>
      <c r="BH47" s="50">
        <v>902.96</v>
      </c>
      <c r="BI47" s="51"/>
      <c r="BJ47" s="50">
        <v>1089.326</v>
      </c>
      <c r="BK47" s="108"/>
      <c r="BL47" s="51">
        <v>1054.1690000000001</v>
      </c>
      <c r="BM47" s="51"/>
      <c r="BN47" s="50">
        <v>1165.4949999999999</v>
      </c>
      <c r="BO47" s="51"/>
      <c r="BP47" s="50">
        <v>1035</v>
      </c>
      <c r="BQ47" s="51"/>
      <c r="BR47" s="50">
        <v>1128</v>
      </c>
      <c r="BS47" s="51"/>
      <c r="BT47" s="50">
        <v>1097.741</v>
      </c>
      <c r="BU47" s="169"/>
      <c r="BV47" s="176">
        <v>8700.487000000001</v>
      </c>
      <c r="BW47" s="177"/>
    </row>
    <row r="48" spans="2:75" ht="15" customHeight="1" thickBot="1">
      <c r="B48" s="343" t="s">
        <v>22</v>
      </c>
      <c r="C48" s="344"/>
      <c r="D48" s="344"/>
      <c r="E48" s="345"/>
      <c r="F48" s="55">
        <v>-0.187</v>
      </c>
      <c r="G48" s="109"/>
      <c r="H48" s="54">
        <v>-0.13900000000000001</v>
      </c>
      <c r="I48" s="109"/>
      <c r="J48" s="55">
        <v>-0.03</v>
      </c>
      <c r="K48" s="55"/>
      <c r="L48" s="54">
        <v>2.9000000000000001E-2</v>
      </c>
      <c r="M48" s="55"/>
      <c r="N48" s="54">
        <v>0.1</v>
      </c>
      <c r="O48" s="109"/>
      <c r="P48" s="55">
        <v>-1.0999999999999999E-2</v>
      </c>
      <c r="Q48" s="55"/>
      <c r="R48" s="104">
        <v>-7.2999999999999995E-2</v>
      </c>
      <c r="S48" s="273"/>
      <c r="T48" s="54">
        <v>6.3E-2</v>
      </c>
      <c r="U48" s="109"/>
      <c r="V48" s="54">
        <v>-0.106</v>
      </c>
      <c r="W48" s="109"/>
      <c r="X48" s="55">
        <v>-0.1</v>
      </c>
      <c r="Y48" s="55"/>
      <c r="Z48" s="54">
        <v>5.2999999999999999E-2</v>
      </c>
      <c r="AA48" s="55"/>
      <c r="AB48" s="104">
        <v>0</v>
      </c>
      <c r="AC48" s="148"/>
      <c r="AD48" s="255">
        <v>-3.5999999999999997E-2</v>
      </c>
      <c r="AE48" s="256"/>
      <c r="AF48" s="97">
        <v>0.13700000000000001</v>
      </c>
      <c r="AG48" s="55"/>
      <c r="AH48" s="54">
        <v>-6.3E-2</v>
      </c>
      <c r="AI48" s="55"/>
      <c r="AJ48" s="54">
        <v>0.22900000000000001</v>
      </c>
      <c r="AK48" s="55"/>
      <c r="AL48" s="54">
        <v>-1E-3</v>
      </c>
      <c r="AM48" s="55"/>
      <c r="AN48" s="54">
        <v>7.0000000000000007E-2</v>
      </c>
      <c r="AO48" s="109"/>
      <c r="AP48" s="55">
        <f>0.065</f>
        <v>6.5000000000000002E-2</v>
      </c>
      <c r="AQ48" s="55"/>
      <c r="AR48" s="54">
        <v>4.5999999999999999E-2</v>
      </c>
      <c r="AS48" s="55"/>
      <c r="AT48" s="54">
        <v>5.8000000000000003E-2</v>
      </c>
      <c r="AU48" s="55"/>
      <c r="AV48" s="54">
        <v>0.14000000000000001</v>
      </c>
      <c r="AW48" s="55"/>
      <c r="AX48" s="54">
        <v>0.152</v>
      </c>
      <c r="AY48" s="55"/>
      <c r="AZ48" s="54">
        <v>8.1000000000000003E-2</v>
      </c>
      <c r="BA48" s="55"/>
      <c r="BB48" s="54">
        <v>0.106</v>
      </c>
      <c r="BC48" s="170"/>
      <c r="BD48" s="180">
        <v>8.7999999999999995E-2</v>
      </c>
      <c r="BE48" s="181"/>
      <c r="BF48" s="97">
        <v>0.30299999999999999</v>
      </c>
      <c r="BG48" s="55"/>
      <c r="BH48" s="54">
        <v>0.21299999999999999</v>
      </c>
      <c r="BI48" s="55"/>
      <c r="BJ48" s="54">
        <v>-0.113</v>
      </c>
      <c r="BK48" s="109"/>
      <c r="BL48" s="55">
        <v>0.17699999999999999</v>
      </c>
      <c r="BM48" s="55"/>
      <c r="BN48" s="54">
        <v>4.7608646606065896E-2</v>
      </c>
      <c r="BO48" s="55"/>
      <c r="BP48" s="54">
        <v>-2.5999999999999999E-2</v>
      </c>
      <c r="BQ48" s="55"/>
      <c r="BR48" s="54">
        <v>0.104</v>
      </c>
      <c r="BS48" s="55"/>
      <c r="BT48" s="54">
        <v>-0.03</v>
      </c>
      <c r="BU48" s="170"/>
      <c r="BV48" s="180">
        <v>6.9060384154561172E-2</v>
      </c>
      <c r="BW48" s="181"/>
    </row>
    <row r="49" spans="2:75" ht="15" customHeight="1">
      <c r="B49" s="346" t="s">
        <v>4</v>
      </c>
      <c r="C49" s="346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75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75" ht="15" customHeight="1">
      <c r="B51" s="2"/>
      <c r="C51" s="2"/>
      <c r="D51" s="3"/>
    </row>
    <row r="52" spans="2:75" ht="15" customHeight="1">
      <c r="B52" s="5" t="s">
        <v>14</v>
      </c>
      <c r="AE52" s="26"/>
      <c r="AS52" s="18"/>
    </row>
    <row r="53" spans="2:75" ht="15" customHeight="1" thickBot="1">
      <c r="B53" s="5"/>
      <c r="AE53" s="26"/>
      <c r="AW53" s="18"/>
      <c r="BO53" s="18"/>
      <c r="BW53" s="18" t="s">
        <v>2</v>
      </c>
    </row>
    <row r="54" spans="2:75" ht="15" customHeight="1" thickBot="1">
      <c r="B54" s="347"/>
      <c r="C54" s="348"/>
      <c r="D54" s="348"/>
      <c r="E54" s="349"/>
      <c r="F54" s="43">
        <v>42373</v>
      </c>
      <c r="G54" s="99"/>
      <c r="H54" s="43">
        <v>42405</v>
      </c>
      <c r="I54" s="99"/>
      <c r="J54" s="43">
        <v>42460</v>
      </c>
      <c r="K54" s="99"/>
      <c r="L54" s="43">
        <v>42461</v>
      </c>
      <c r="M54" s="43"/>
      <c r="N54" s="42">
        <v>42492</v>
      </c>
      <c r="O54" s="99"/>
      <c r="P54" s="43">
        <v>42524</v>
      </c>
      <c r="Q54" s="99"/>
      <c r="R54" s="43">
        <v>42555</v>
      </c>
      <c r="S54" s="99"/>
      <c r="T54" s="43">
        <v>42587</v>
      </c>
      <c r="U54" s="99"/>
      <c r="V54" s="43">
        <v>42619</v>
      </c>
      <c r="W54" s="99"/>
      <c r="X54" s="43">
        <v>42650</v>
      </c>
      <c r="Y54" s="99"/>
      <c r="Z54" s="42">
        <v>42682</v>
      </c>
      <c r="AA54" s="99"/>
      <c r="AB54" s="42">
        <v>42713</v>
      </c>
      <c r="AC54" s="124"/>
      <c r="AD54" s="137" t="s">
        <v>79</v>
      </c>
      <c r="AE54" s="138"/>
      <c r="AF54" s="98">
        <v>42736</v>
      </c>
      <c r="AG54" s="43"/>
      <c r="AH54" s="42">
        <v>42768</v>
      </c>
      <c r="AI54" s="43"/>
      <c r="AJ54" s="42">
        <v>42797</v>
      </c>
      <c r="AK54" s="43"/>
      <c r="AL54" s="42">
        <v>42829</v>
      </c>
      <c r="AM54" s="43"/>
      <c r="AN54" s="42">
        <v>42860</v>
      </c>
      <c r="AO54" s="99"/>
      <c r="AP54" s="43">
        <v>42892</v>
      </c>
      <c r="AQ54" s="43"/>
      <c r="AR54" s="42">
        <v>42923</v>
      </c>
      <c r="AS54" s="99"/>
      <c r="AT54" s="157">
        <v>42955</v>
      </c>
      <c r="AU54" s="158"/>
      <c r="AV54" s="157">
        <v>42987</v>
      </c>
      <c r="AW54" s="158"/>
      <c r="AX54" s="157">
        <v>43018</v>
      </c>
      <c r="AY54" s="158"/>
      <c r="AZ54" s="157">
        <v>43050</v>
      </c>
      <c r="BA54" s="157"/>
      <c r="BB54" s="42">
        <v>43081</v>
      </c>
      <c r="BC54" s="124"/>
      <c r="BD54" s="137" t="s">
        <v>84</v>
      </c>
      <c r="BE54" s="138"/>
      <c r="BF54" s="98">
        <v>43111</v>
      </c>
      <c r="BG54" s="99"/>
      <c r="BH54" s="42">
        <v>43143</v>
      </c>
      <c r="BI54" s="43"/>
      <c r="BJ54" s="42">
        <v>43172</v>
      </c>
      <c r="BK54" s="43"/>
      <c r="BL54" s="42">
        <v>43204</v>
      </c>
      <c r="BM54" s="43"/>
      <c r="BN54" s="42">
        <v>43234</v>
      </c>
      <c r="BO54" s="43"/>
      <c r="BP54" s="42">
        <v>43266</v>
      </c>
      <c r="BQ54" s="43"/>
      <c r="BR54" s="42">
        <v>43297</v>
      </c>
      <c r="BS54" s="43"/>
      <c r="BT54" s="42">
        <v>43329</v>
      </c>
      <c r="BU54" s="124"/>
      <c r="BV54" s="457" t="s">
        <v>84</v>
      </c>
      <c r="BW54" s="138"/>
    </row>
    <row r="55" spans="2:75" ht="15" customHeight="1" thickTop="1">
      <c r="B55" s="350" t="s">
        <v>27</v>
      </c>
      <c r="C55" s="351"/>
      <c r="D55" s="351"/>
      <c r="E55" s="352"/>
      <c r="F55" s="249">
        <v>1192.0809999999999</v>
      </c>
      <c r="G55" s="246"/>
      <c r="H55" s="249">
        <v>1339.691</v>
      </c>
      <c r="I55" s="246"/>
      <c r="J55" s="249">
        <v>1670.123</v>
      </c>
      <c r="K55" s="249"/>
      <c r="L55" s="245">
        <v>1524.5949999999998</v>
      </c>
      <c r="M55" s="249"/>
      <c r="N55" s="245">
        <v>1863.4870000000001</v>
      </c>
      <c r="O55" s="246"/>
      <c r="P55" s="245">
        <v>1755</v>
      </c>
      <c r="Q55" s="246"/>
      <c r="R55" s="245">
        <f>R57+R59</f>
        <v>1656.3130000000001</v>
      </c>
      <c r="S55" s="246"/>
      <c r="T55" s="245">
        <f>T57+T59</f>
        <v>1853.723</v>
      </c>
      <c r="U55" s="246"/>
      <c r="V55" s="245">
        <f>V57+V59</f>
        <v>1908.492</v>
      </c>
      <c r="W55" s="246"/>
      <c r="X55" s="245">
        <f>X57+X59</f>
        <v>1971.6510000000001</v>
      </c>
      <c r="Y55" s="249"/>
      <c r="Z55" s="245">
        <f>Z57+Z59</f>
        <v>1582.826</v>
      </c>
      <c r="AA55" s="249"/>
      <c r="AB55" s="245">
        <v>1337.46</v>
      </c>
      <c r="AC55" s="251"/>
      <c r="AD55" s="151">
        <v>19655.577000000001</v>
      </c>
      <c r="AE55" s="152"/>
      <c r="AF55" s="241">
        <f>AF57+AF59</f>
        <v>1378.4169999999999</v>
      </c>
      <c r="AG55" s="242"/>
      <c r="AH55" s="110">
        <f>AH57+AH59</f>
        <v>1742.2939999999999</v>
      </c>
      <c r="AI55" s="111"/>
      <c r="AJ55" s="110">
        <f>AJ57+AJ59</f>
        <v>1649.6219999999998</v>
      </c>
      <c r="AK55" s="111"/>
      <c r="AL55" s="110">
        <f>AL57+AL59</f>
        <v>1531.645</v>
      </c>
      <c r="AM55" s="111"/>
      <c r="AN55" s="110">
        <f>AN57+AN59</f>
        <v>2070.317</v>
      </c>
      <c r="AO55" s="242"/>
      <c r="AP55" s="111">
        <f>AP57+AP59</f>
        <v>1596.4409999999998</v>
      </c>
      <c r="AQ55" s="111"/>
      <c r="AR55" s="110">
        <f>AR57+AR59</f>
        <v>1674.4369999999999</v>
      </c>
      <c r="AS55" s="111"/>
      <c r="AT55" s="110">
        <f>AT57+AT59</f>
        <v>1524.337</v>
      </c>
      <c r="AU55" s="111"/>
      <c r="AV55" s="110">
        <f>AV57+AV59</f>
        <v>1414.3319999999999</v>
      </c>
      <c r="AW55" s="111"/>
      <c r="AX55" s="110">
        <v>1760.0409999999999</v>
      </c>
      <c r="AY55" s="111"/>
      <c r="AZ55" s="110">
        <v>1589.9290000000001</v>
      </c>
      <c r="BA55" s="111"/>
      <c r="BB55" s="125">
        <f>BB57+BB59</f>
        <v>1715.528</v>
      </c>
      <c r="BC55" s="126"/>
      <c r="BD55" s="186">
        <f>SUM(AF55:BC55)</f>
        <v>19647.339999999997</v>
      </c>
      <c r="BE55" s="187"/>
      <c r="BF55" s="241">
        <v>1682.7060000000001</v>
      </c>
      <c r="BG55" s="242"/>
      <c r="BH55" s="110">
        <v>1644.5419999999999</v>
      </c>
      <c r="BI55" s="111"/>
      <c r="BJ55" s="110">
        <v>1915.173</v>
      </c>
      <c r="BK55" s="111"/>
      <c r="BL55" s="110">
        <v>1897.7959999999998</v>
      </c>
      <c r="BM55" s="111"/>
      <c r="BN55" s="56">
        <v>1587.2840000000001</v>
      </c>
      <c r="BO55" s="57"/>
      <c r="BP55" s="56">
        <v>1885</v>
      </c>
      <c r="BQ55" s="57"/>
      <c r="BR55" s="56">
        <v>1948</v>
      </c>
      <c r="BS55" s="57"/>
      <c r="BT55" s="56">
        <v>1880.5920000000001</v>
      </c>
      <c r="BU55" s="465"/>
      <c r="BV55" s="274">
        <v>14441.329000000002</v>
      </c>
      <c r="BW55" s="275"/>
    </row>
    <row r="56" spans="2:75" ht="15" customHeight="1" thickBot="1">
      <c r="B56" s="362" t="s">
        <v>21</v>
      </c>
      <c r="C56" s="363"/>
      <c r="D56" s="363"/>
      <c r="E56" s="364"/>
      <c r="F56" s="53">
        <v>-0.439</v>
      </c>
      <c r="G56" s="392"/>
      <c r="H56" s="195">
        <v>-7.9000000000000001E-2</v>
      </c>
      <c r="I56" s="247"/>
      <c r="J56" s="195">
        <v>-0.16900000000000001</v>
      </c>
      <c r="K56" s="195"/>
      <c r="L56" s="194">
        <v>-0.17299999999999999</v>
      </c>
      <c r="M56" s="195"/>
      <c r="N56" s="194">
        <v>0.17699999999999999</v>
      </c>
      <c r="O56" s="247"/>
      <c r="P56" s="194">
        <v>3.0000000000000001E-3</v>
      </c>
      <c r="Q56" s="247"/>
      <c r="R56" s="194">
        <v>-0.161</v>
      </c>
      <c r="S56" s="247"/>
      <c r="T56" s="194">
        <v>0.13322243944545709</v>
      </c>
      <c r="U56" s="247"/>
      <c r="V56" s="194">
        <v>-0.122</v>
      </c>
      <c r="W56" s="247"/>
      <c r="X56" s="194">
        <v>-3.5999999999999997E-2</v>
      </c>
      <c r="Y56" s="195"/>
      <c r="Z56" s="194">
        <v>-5.1999999999999998E-2</v>
      </c>
      <c r="AA56" s="195"/>
      <c r="AB56" s="64">
        <v>-8.7999999999999995E-2</v>
      </c>
      <c r="AC56" s="264"/>
      <c r="AD56" s="305">
        <v>-9.6000000000000002E-2</v>
      </c>
      <c r="AE56" s="306"/>
      <c r="AF56" s="307">
        <v>0.156</v>
      </c>
      <c r="AG56" s="308"/>
      <c r="AH56" s="64">
        <v>0.30099999999999999</v>
      </c>
      <c r="AI56" s="65"/>
      <c r="AJ56" s="64">
        <v>-1.2E-2</v>
      </c>
      <c r="AK56" s="65"/>
      <c r="AL56" s="64">
        <v>5.0000000000000001E-3</v>
      </c>
      <c r="AM56" s="65"/>
      <c r="AN56" s="64">
        <v>0.111</v>
      </c>
      <c r="AO56" s="308"/>
      <c r="AP56" s="65">
        <v>-0.09</v>
      </c>
      <c r="AQ56" s="65"/>
      <c r="AR56" s="64">
        <v>1.0999999999999999E-2</v>
      </c>
      <c r="AS56" s="65"/>
      <c r="AT56" s="64">
        <v>-0.17799999999999999</v>
      </c>
      <c r="AU56" s="65"/>
      <c r="AV56" s="64">
        <v>-0.25900000000000001</v>
      </c>
      <c r="AW56" s="65"/>
      <c r="AX56" s="64">
        <v>-0.107</v>
      </c>
      <c r="AY56" s="65"/>
      <c r="AZ56" s="64">
        <v>0.92900000000000005</v>
      </c>
      <c r="BA56" s="65"/>
      <c r="BB56" s="127">
        <v>0.28299999999999997</v>
      </c>
      <c r="BC56" s="128"/>
      <c r="BD56" s="184">
        <v>0</v>
      </c>
      <c r="BE56" s="185"/>
      <c r="BF56" s="307">
        <v>0.221</v>
      </c>
      <c r="BG56" s="308"/>
      <c r="BH56" s="64">
        <v>-5.6000000000000001E-2</v>
      </c>
      <c r="BI56" s="65"/>
      <c r="BJ56" s="64">
        <v>0.161</v>
      </c>
      <c r="BK56" s="65"/>
      <c r="BL56" s="64">
        <v>0.23899999999999999</v>
      </c>
      <c r="BM56" s="65"/>
      <c r="BN56" s="58">
        <v>-0.23331354570338736</v>
      </c>
      <c r="BO56" s="59"/>
      <c r="BP56" s="58">
        <v>0.18099999999999999</v>
      </c>
      <c r="BQ56" s="59"/>
      <c r="BR56" s="58">
        <v>0.16400000000000001</v>
      </c>
      <c r="BS56" s="59"/>
      <c r="BT56" s="58">
        <v>0.23371144307328384</v>
      </c>
      <c r="BU56" s="466"/>
      <c r="BV56" s="305">
        <v>9.6739550605999591E-2</v>
      </c>
      <c r="BW56" s="306"/>
    </row>
    <row r="57" spans="2:75" ht="15" customHeight="1" thickTop="1">
      <c r="B57" s="368" t="s">
        <v>25</v>
      </c>
      <c r="C57" s="369"/>
      <c r="D57" s="369"/>
      <c r="E57" s="370"/>
      <c r="F57" s="317">
        <v>571.79100000000005</v>
      </c>
      <c r="G57" s="322"/>
      <c r="H57" s="317">
        <v>672.39200000000005</v>
      </c>
      <c r="I57" s="322"/>
      <c r="J57" s="317">
        <v>796.6</v>
      </c>
      <c r="K57" s="317"/>
      <c r="L57" s="316">
        <v>778.85799999999995</v>
      </c>
      <c r="M57" s="317"/>
      <c r="N57" s="316">
        <v>749.39</v>
      </c>
      <c r="O57" s="322"/>
      <c r="P57" s="316">
        <v>822.78200000000004</v>
      </c>
      <c r="Q57" s="322"/>
      <c r="R57" s="316">
        <v>804.79100000000005</v>
      </c>
      <c r="S57" s="322"/>
      <c r="T57" s="316">
        <v>948.95399999999995</v>
      </c>
      <c r="U57" s="322"/>
      <c r="V57" s="320">
        <v>854.61400000000003</v>
      </c>
      <c r="W57" s="321"/>
      <c r="X57" s="316">
        <v>961.17700000000002</v>
      </c>
      <c r="Y57" s="317"/>
      <c r="Z57" s="201">
        <v>674.31100000000004</v>
      </c>
      <c r="AA57" s="315"/>
      <c r="AB57" s="50">
        <v>602.37300000000005</v>
      </c>
      <c r="AC57" s="169"/>
      <c r="AD57" s="277">
        <v>9238.0329999999976</v>
      </c>
      <c r="AE57" s="278"/>
      <c r="AF57" s="236">
        <v>700.63199999999995</v>
      </c>
      <c r="AG57" s="51"/>
      <c r="AH57" s="50">
        <v>828.43299999999999</v>
      </c>
      <c r="AI57" s="51"/>
      <c r="AJ57" s="50">
        <v>723.279</v>
      </c>
      <c r="AK57" s="51"/>
      <c r="AL57" s="50">
        <v>686.61199999999997</v>
      </c>
      <c r="AM57" s="51"/>
      <c r="AN57" s="50">
        <v>995.76300000000003</v>
      </c>
      <c r="AO57" s="108"/>
      <c r="AP57" s="51">
        <v>756.16099999999994</v>
      </c>
      <c r="AQ57" s="51"/>
      <c r="AR57" s="190">
        <v>815.86599999999999</v>
      </c>
      <c r="AS57" s="191"/>
      <c r="AT57" s="190">
        <v>732.74</v>
      </c>
      <c r="AU57" s="191"/>
      <c r="AV57" s="190">
        <v>668.28700000000003</v>
      </c>
      <c r="AW57" s="191"/>
      <c r="AX57" s="190">
        <v>787.44399999999996</v>
      </c>
      <c r="AY57" s="191"/>
      <c r="AZ57" s="190">
        <v>704.42499999999995</v>
      </c>
      <c r="BA57" s="191"/>
      <c r="BB57" s="129">
        <v>814.94600000000003</v>
      </c>
      <c r="BC57" s="130"/>
      <c r="BD57" s="171">
        <f>SUM(AF57:BC57)</f>
        <v>9214.5879999999997</v>
      </c>
      <c r="BE57" s="172"/>
      <c r="BF57" s="236">
        <v>799.46900000000005</v>
      </c>
      <c r="BG57" s="108"/>
      <c r="BH57" s="50">
        <v>773.46900000000005</v>
      </c>
      <c r="BI57" s="51"/>
      <c r="BJ57" s="50">
        <v>894.32899999999995</v>
      </c>
      <c r="BK57" s="51"/>
      <c r="BL57" s="50">
        <v>865.53200000000004</v>
      </c>
      <c r="BM57" s="51"/>
      <c r="BN57" s="50">
        <v>762.23299999999995</v>
      </c>
      <c r="BO57" s="51"/>
      <c r="BP57" s="50">
        <v>862</v>
      </c>
      <c r="BQ57" s="51"/>
      <c r="BR57" s="50">
        <v>991</v>
      </c>
      <c r="BS57" s="51"/>
      <c r="BT57" s="50">
        <v>927.79499999999996</v>
      </c>
      <c r="BU57" s="169"/>
      <c r="BV57" s="176">
        <v>6875.9840000000004</v>
      </c>
      <c r="BW57" s="177"/>
    </row>
    <row r="58" spans="2:75" ht="15" customHeight="1" thickBot="1">
      <c r="B58" s="362" t="s">
        <v>22</v>
      </c>
      <c r="C58" s="363"/>
      <c r="D58" s="363"/>
      <c r="E58" s="364"/>
      <c r="F58" s="112">
        <v>-0.47599999999999998</v>
      </c>
      <c r="G58" s="107"/>
      <c r="H58" s="112">
        <v>-8.0000000000000002E-3</v>
      </c>
      <c r="I58" s="107"/>
      <c r="J58" s="112">
        <v>-0.18</v>
      </c>
      <c r="K58" s="112"/>
      <c r="L58" s="106">
        <v>-0.112</v>
      </c>
      <c r="M58" s="112"/>
      <c r="N58" s="106">
        <v>3.9E-2</v>
      </c>
      <c r="O58" s="107"/>
      <c r="P58" s="106">
        <v>-3.6999999999999998E-2</v>
      </c>
      <c r="Q58" s="107"/>
      <c r="R58" s="106">
        <v>-0.191</v>
      </c>
      <c r="S58" s="107"/>
      <c r="T58" s="106">
        <v>0.12080210328886909</v>
      </c>
      <c r="U58" s="107"/>
      <c r="V58" s="106">
        <v>-0.224</v>
      </c>
      <c r="W58" s="107"/>
      <c r="X58" s="106">
        <v>7.6999999999999999E-2</v>
      </c>
      <c r="Y58" s="112"/>
      <c r="Z58" s="106">
        <v>-7.0999999999999994E-2</v>
      </c>
      <c r="AA58" s="112"/>
      <c r="AB58" s="106">
        <v>-2.7E-2</v>
      </c>
      <c r="AC58" s="222"/>
      <c r="AD58" s="279">
        <v>-0.109</v>
      </c>
      <c r="AE58" s="280"/>
      <c r="AF58" s="268">
        <v>0.22500000000000001</v>
      </c>
      <c r="AG58" s="112"/>
      <c r="AH58" s="106">
        <v>0.23200000000000001</v>
      </c>
      <c r="AI58" s="112"/>
      <c r="AJ58" s="106">
        <v>-9.1999999999999998E-2</v>
      </c>
      <c r="AK58" s="112"/>
      <c r="AL58" s="106">
        <v>-0.11799999999999999</v>
      </c>
      <c r="AM58" s="112"/>
      <c r="AN58" s="106">
        <v>0.32900000000000001</v>
      </c>
      <c r="AO58" s="107"/>
      <c r="AP58" s="112">
        <v>-8.1000000000000003E-2</v>
      </c>
      <c r="AQ58" s="112"/>
      <c r="AR58" s="106">
        <v>1.4E-2</v>
      </c>
      <c r="AS58" s="112"/>
      <c r="AT58" s="106">
        <v>-0.22800000000000001</v>
      </c>
      <c r="AU58" s="112"/>
      <c r="AV58" s="106">
        <v>-0.218</v>
      </c>
      <c r="AW58" s="112"/>
      <c r="AX58" s="106">
        <v>-0.18099999999999999</v>
      </c>
      <c r="AY58" s="112"/>
      <c r="AZ58" s="106">
        <v>0.78900000000000003</v>
      </c>
      <c r="BA58" s="112"/>
      <c r="BB58" s="131">
        <v>0.35299999999999998</v>
      </c>
      <c r="BC58" s="132"/>
      <c r="BD58" s="184">
        <v>-3.0000000000000001E-3</v>
      </c>
      <c r="BE58" s="185"/>
      <c r="BF58" s="444">
        <v>0.14099999999999999</v>
      </c>
      <c r="BG58" s="392"/>
      <c r="BH58" s="106">
        <v>-6.6000000000000003E-2</v>
      </c>
      <c r="BI58" s="112"/>
      <c r="BJ58" s="106">
        <v>0.23599999999999999</v>
      </c>
      <c r="BK58" s="112"/>
      <c r="BL58" s="106">
        <v>0.26100000000000001</v>
      </c>
      <c r="BM58" s="112"/>
      <c r="BN58" s="58">
        <v>-0.2345236768186808</v>
      </c>
      <c r="BO58" s="59"/>
      <c r="BP58" s="58">
        <v>0.14000000000000001</v>
      </c>
      <c r="BQ58" s="59"/>
      <c r="BR58" s="58">
        <v>0.215</v>
      </c>
      <c r="BS58" s="59"/>
      <c r="BT58" s="58">
        <v>0.26619947048066162</v>
      </c>
      <c r="BU58" s="466"/>
      <c r="BV58" s="305">
        <v>0.10201128746823063</v>
      </c>
      <c r="BW58" s="306"/>
    </row>
    <row r="59" spans="2:75" ht="15" customHeight="1" thickTop="1">
      <c r="B59" s="368" t="s">
        <v>26</v>
      </c>
      <c r="C59" s="369"/>
      <c r="D59" s="369"/>
      <c r="E59" s="370"/>
      <c r="F59" s="315">
        <v>620.29</v>
      </c>
      <c r="G59" s="202"/>
      <c r="H59" s="315">
        <v>667.29899999999998</v>
      </c>
      <c r="I59" s="202"/>
      <c r="J59" s="315">
        <v>873.51599999999996</v>
      </c>
      <c r="K59" s="315"/>
      <c r="L59" s="201">
        <v>745.73699999999997</v>
      </c>
      <c r="M59" s="315"/>
      <c r="N59" s="201">
        <v>1114.097</v>
      </c>
      <c r="O59" s="202"/>
      <c r="P59" s="201">
        <v>932.35299999999995</v>
      </c>
      <c r="Q59" s="202"/>
      <c r="R59" s="201">
        <v>851.52200000000005</v>
      </c>
      <c r="S59" s="202"/>
      <c r="T59" s="201">
        <v>904.76900000000001</v>
      </c>
      <c r="U59" s="202"/>
      <c r="V59" s="201">
        <v>1053.8779999999999</v>
      </c>
      <c r="W59" s="202"/>
      <c r="X59" s="201">
        <v>1010.474</v>
      </c>
      <c r="Y59" s="315"/>
      <c r="Z59" s="201">
        <v>908.51499999999999</v>
      </c>
      <c r="AA59" s="315"/>
      <c r="AB59" s="50">
        <v>735.08699999999999</v>
      </c>
      <c r="AC59" s="169"/>
      <c r="AD59" s="277">
        <v>10417.536999999998</v>
      </c>
      <c r="AE59" s="278"/>
      <c r="AF59" s="236">
        <v>677.78499999999997</v>
      </c>
      <c r="AG59" s="51"/>
      <c r="AH59" s="50">
        <v>913.86099999999999</v>
      </c>
      <c r="AI59" s="51"/>
      <c r="AJ59" s="50">
        <v>926.34299999999996</v>
      </c>
      <c r="AK59" s="51"/>
      <c r="AL59" s="50">
        <v>845.03300000000002</v>
      </c>
      <c r="AM59" s="51"/>
      <c r="AN59" s="50">
        <v>1074.5540000000001</v>
      </c>
      <c r="AO59" s="108"/>
      <c r="AP59" s="51">
        <v>840.28</v>
      </c>
      <c r="AQ59" s="51"/>
      <c r="AR59" s="50">
        <v>858.57100000000003</v>
      </c>
      <c r="AS59" s="51"/>
      <c r="AT59" s="50">
        <v>791.59699999999998</v>
      </c>
      <c r="AU59" s="51"/>
      <c r="AV59" s="50">
        <v>746.04499999999996</v>
      </c>
      <c r="AW59" s="51"/>
      <c r="AX59" s="50">
        <v>972.59699999999998</v>
      </c>
      <c r="AY59" s="51"/>
      <c r="AZ59" s="50">
        <v>885.50400000000002</v>
      </c>
      <c r="BA59" s="51"/>
      <c r="BB59" s="129">
        <v>900.58199999999999</v>
      </c>
      <c r="BC59" s="130"/>
      <c r="BD59" s="171">
        <f>SUM(AF59:BC59)</f>
        <v>10432.752</v>
      </c>
      <c r="BE59" s="172"/>
      <c r="BF59" s="236">
        <v>883.23699999999997</v>
      </c>
      <c r="BG59" s="108"/>
      <c r="BH59" s="50">
        <v>871.07299999999998</v>
      </c>
      <c r="BI59" s="51"/>
      <c r="BJ59" s="50">
        <v>1020.8440000000001</v>
      </c>
      <c r="BK59" s="51"/>
      <c r="BL59" s="50">
        <v>1032.2639999999999</v>
      </c>
      <c r="BM59" s="51"/>
      <c r="BN59" s="50">
        <v>825.05100000000004</v>
      </c>
      <c r="BO59" s="51"/>
      <c r="BP59" s="50">
        <v>1023</v>
      </c>
      <c r="BQ59" s="51"/>
      <c r="BR59" s="50">
        <v>957</v>
      </c>
      <c r="BS59" s="51"/>
      <c r="BT59" s="50">
        <v>952.79700000000003</v>
      </c>
      <c r="BU59" s="169"/>
      <c r="BV59" s="176">
        <v>7565.3449999999993</v>
      </c>
      <c r="BW59" s="177"/>
    </row>
    <row r="60" spans="2:75" ht="15" customHeight="1" thickBot="1">
      <c r="B60" s="343" t="s">
        <v>23</v>
      </c>
      <c r="C60" s="344"/>
      <c r="D60" s="344"/>
      <c r="E60" s="345"/>
      <c r="F60" s="55">
        <v>-0.39900000000000002</v>
      </c>
      <c r="G60" s="109"/>
      <c r="H60" s="55">
        <v>-0.14099999999999999</v>
      </c>
      <c r="I60" s="109"/>
      <c r="J60" s="55">
        <v>-0.158</v>
      </c>
      <c r="K60" s="55"/>
      <c r="L60" s="54">
        <v>-0.22800000000000001</v>
      </c>
      <c r="M60" s="55"/>
      <c r="N60" s="54">
        <v>0.29199999999999998</v>
      </c>
      <c r="O60" s="109"/>
      <c r="P60" s="54">
        <v>0.03</v>
      </c>
      <c r="Q60" s="109"/>
      <c r="R60" s="54">
        <v>-0.13100000000000001</v>
      </c>
      <c r="S60" s="109"/>
      <c r="T60" s="54">
        <v>0.14654857791677856</v>
      </c>
      <c r="U60" s="109"/>
      <c r="V60" s="54">
        <v>-1.7999999999999999E-2</v>
      </c>
      <c r="W60" s="109"/>
      <c r="X60" s="54">
        <v>-0.123</v>
      </c>
      <c r="Y60" s="55"/>
      <c r="Z60" s="104">
        <v>-3.5999999999999997E-2</v>
      </c>
      <c r="AA60" s="105"/>
      <c r="AB60" s="104">
        <v>-0.13200000000000001</v>
      </c>
      <c r="AC60" s="148"/>
      <c r="AD60" s="282">
        <v>-8.3000000000000004E-2</v>
      </c>
      <c r="AE60" s="283"/>
      <c r="AF60" s="97">
        <v>9.2999999999999999E-2</v>
      </c>
      <c r="AG60" s="55"/>
      <c r="AH60" s="54">
        <v>0.36899999999999999</v>
      </c>
      <c r="AI60" s="55"/>
      <c r="AJ60" s="54">
        <v>0.06</v>
      </c>
      <c r="AK60" s="55"/>
      <c r="AL60" s="54">
        <v>0.13300000000000001</v>
      </c>
      <c r="AM60" s="55"/>
      <c r="AN60" s="54">
        <v>-3.5000000000000003E-2</v>
      </c>
      <c r="AO60" s="109"/>
      <c r="AP60" s="55">
        <v>-9.9000000000000005E-2</v>
      </c>
      <c r="AQ60" s="55"/>
      <c r="AR60" s="54">
        <v>8.0000000000000002E-3</v>
      </c>
      <c r="AS60" s="55"/>
      <c r="AT60" s="54">
        <v>-0.125</v>
      </c>
      <c r="AU60" s="55"/>
      <c r="AV60" s="54">
        <v>-0.29199999999999998</v>
      </c>
      <c r="AW60" s="55"/>
      <c r="AX60" s="54">
        <v>-2.5000000000000001E-2</v>
      </c>
      <c r="AY60" s="55"/>
      <c r="AZ60" s="54">
        <v>1.0620000000000001</v>
      </c>
      <c r="BA60" s="55"/>
      <c r="BB60" s="133">
        <v>0.22500000000000001</v>
      </c>
      <c r="BC60" s="134"/>
      <c r="BD60" s="139">
        <v>1E-3</v>
      </c>
      <c r="BE60" s="140"/>
      <c r="BF60" s="97">
        <v>0.30299999999999999</v>
      </c>
      <c r="BG60" s="109"/>
      <c r="BH60" s="54">
        <v>-4.7E-2</v>
      </c>
      <c r="BI60" s="55"/>
      <c r="BJ60" s="54">
        <v>0.10199999999999999</v>
      </c>
      <c r="BK60" s="55"/>
      <c r="BL60" s="54">
        <v>0.222</v>
      </c>
      <c r="BM60" s="55"/>
      <c r="BN60" s="60">
        <v>-0.2321921466952801</v>
      </c>
      <c r="BO60" s="61"/>
      <c r="BP60" s="60">
        <v>0.217</v>
      </c>
      <c r="BQ60" s="61"/>
      <c r="BR60" s="60">
        <v>0.115</v>
      </c>
      <c r="BS60" s="61"/>
      <c r="BT60" s="60">
        <v>0.2036389728611907</v>
      </c>
      <c r="BU60" s="467"/>
      <c r="BV60" s="143">
        <v>9.1991742522831821E-2</v>
      </c>
      <c r="BW60" s="144"/>
    </row>
    <row r="61" spans="2:75" ht="15" customHeight="1">
      <c r="B61" s="346" t="s">
        <v>4</v>
      </c>
      <c r="C61" s="346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75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75" ht="15" customHeight="1">
      <c r="C63" s="1"/>
    </row>
    <row r="64" spans="2:75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75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BW65" s="18" t="s">
        <v>2</v>
      </c>
    </row>
    <row r="66" spans="2:75" ht="15" customHeight="1" thickBot="1">
      <c r="B66" s="347"/>
      <c r="C66" s="348"/>
      <c r="D66" s="348"/>
      <c r="E66" s="349"/>
      <c r="F66" s="43">
        <v>42379</v>
      </c>
      <c r="G66" s="99"/>
      <c r="H66" s="42">
        <v>42411</v>
      </c>
      <c r="I66" s="99"/>
      <c r="J66" s="42">
        <v>42460</v>
      </c>
      <c r="K66" s="99"/>
      <c r="L66" s="42">
        <v>42461</v>
      </c>
      <c r="M66" s="99"/>
      <c r="N66" s="42">
        <v>42492</v>
      </c>
      <c r="O66" s="99"/>
      <c r="P66" s="42">
        <v>42523</v>
      </c>
      <c r="Q66" s="99"/>
      <c r="R66" s="42">
        <v>42554</v>
      </c>
      <c r="S66" s="99"/>
      <c r="T66" s="42">
        <v>42586</v>
      </c>
      <c r="U66" s="99"/>
      <c r="V66" s="42">
        <v>42617</v>
      </c>
      <c r="W66" s="99"/>
      <c r="X66" s="42">
        <v>42648</v>
      </c>
      <c r="Y66" s="99"/>
      <c r="Z66" s="42">
        <v>42680</v>
      </c>
      <c r="AA66" s="43"/>
      <c r="AB66" s="79">
        <v>42711</v>
      </c>
      <c r="AC66" s="42"/>
      <c r="AD66" s="137" t="s">
        <v>79</v>
      </c>
      <c r="AE66" s="138"/>
      <c r="AF66" s="98">
        <v>42736</v>
      </c>
      <c r="AG66" s="43"/>
      <c r="AH66" s="42">
        <v>42768</v>
      </c>
      <c r="AI66" s="43"/>
      <c r="AJ66" s="42">
        <v>42797</v>
      </c>
      <c r="AK66" s="99"/>
      <c r="AL66" s="43">
        <v>42829</v>
      </c>
      <c r="AM66" s="43"/>
      <c r="AN66" s="42">
        <v>42860</v>
      </c>
      <c r="AO66" s="43"/>
      <c r="AP66" s="42">
        <v>42892</v>
      </c>
      <c r="AQ66" s="43"/>
      <c r="AR66" s="42">
        <v>42893</v>
      </c>
      <c r="AS66" s="99"/>
      <c r="AT66" s="157">
        <v>42955</v>
      </c>
      <c r="AU66" s="158"/>
      <c r="AV66" s="157">
        <v>42987</v>
      </c>
      <c r="AW66" s="158"/>
      <c r="AX66" s="157">
        <v>43018</v>
      </c>
      <c r="AY66" s="158"/>
      <c r="AZ66" s="157">
        <v>43050</v>
      </c>
      <c r="BA66" s="157"/>
      <c r="BB66" s="42">
        <v>43081</v>
      </c>
      <c r="BC66" s="124"/>
      <c r="BD66" s="137" t="str">
        <f>BD54</f>
        <v>年初来累計</v>
      </c>
      <c r="BE66" s="138"/>
      <c r="BF66" s="98">
        <v>43111</v>
      </c>
      <c r="BG66" s="43"/>
      <c r="BH66" s="42">
        <v>43143</v>
      </c>
      <c r="BI66" s="43"/>
      <c r="BJ66" s="42">
        <v>43172</v>
      </c>
      <c r="BK66" s="43"/>
      <c r="BL66" s="42">
        <v>43204</v>
      </c>
      <c r="BM66" s="99"/>
      <c r="BN66" s="42">
        <v>43235</v>
      </c>
      <c r="BO66" s="43"/>
      <c r="BP66" s="42">
        <v>43267</v>
      </c>
      <c r="BQ66" s="43"/>
      <c r="BR66" s="42">
        <v>43298</v>
      </c>
      <c r="BS66" s="43"/>
      <c r="BT66" s="42">
        <v>43330</v>
      </c>
      <c r="BU66" s="124"/>
      <c r="BV66" s="137" t="s">
        <v>84</v>
      </c>
      <c r="BW66" s="138"/>
    </row>
    <row r="67" spans="2:75" ht="15" customHeight="1" thickTop="1">
      <c r="B67" s="350" t="s">
        <v>15</v>
      </c>
      <c r="C67" s="351"/>
      <c r="D67" s="351"/>
      <c r="E67" s="352"/>
      <c r="F67" s="249">
        <v>152.31200000000001</v>
      </c>
      <c r="G67" s="246"/>
      <c r="H67" s="245">
        <v>183.96699999999998</v>
      </c>
      <c r="I67" s="246"/>
      <c r="J67" s="245">
        <v>164.786</v>
      </c>
      <c r="K67" s="246"/>
      <c r="L67" s="245">
        <v>153.21100000000001</v>
      </c>
      <c r="M67" s="246"/>
      <c r="N67" s="245">
        <v>110.23099999999999</v>
      </c>
      <c r="O67" s="246"/>
      <c r="P67" s="245">
        <v>131.381</v>
      </c>
      <c r="Q67" s="246"/>
      <c r="R67" s="245">
        <v>103.66499999999999</v>
      </c>
      <c r="S67" s="246"/>
      <c r="T67" s="245">
        <f>T69+T71</f>
        <v>173.45099999999999</v>
      </c>
      <c r="U67" s="246"/>
      <c r="V67" s="245">
        <f>V69+V71</f>
        <v>223.88</v>
      </c>
      <c r="W67" s="246"/>
      <c r="X67" s="245">
        <f>X69+X71</f>
        <v>235.411</v>
      </c>
      <c r="Y67" s="246"/>
      <c r="Z67" s="245">
        <f>Z69+Z71</f>
        <v>131.351</v>
      </c>
      <c r="AA67" s="246"/>
      <c r="AB67" s="245" t="s">
        <v>57</v>
      </c>
      <c r="AC67" s="249"/>
      <c r="AD67" s="274">
        <f>F67+H67+J67+L67+N67+P67+R67+T67+V67+X67+Z67</f>
        <v>1763.6460000000002</v>
      </c>
      <c r="AE67" s="275"/>
      <c r="AF67" s="411">
        <v>95.44</v>
      </c>
      <c r="AG67" s="193"/>
      <c r="AH67" s="192">
        <v>211.56099999999998</v>
      </c>
      <c r="AI67" s="193"/>
      <c r="AJ67" s="192">
        <v>234.923</v>
      </c>
      <c r="AK67" s="193"/>
      <c r="AL67" s="192">
        <v>214.05199999999999</v>
      </c>
      <c r="AM67" s="193"/>
      <c r="AN67" s="192">
        <v>170.09100000000001</v>
      </c>
      <c r="AO67" s="193"/>
      <c r="AP67" s="192">
        <v>191.98000000000002</v>
      </c>
      <c r="AQ67" s="193"/>
      <c r="AR67" s="192">
        <v>191.19799999999998</v>
      </c>
      <c r="AS67" s="193"/>
      <c r="AT67" s="192">
        <v>192.87100000000001</v>
      </c>
      <c r="AU67" s="193"/>
      <c r="AV67" s="192">
        <f>AV69+AV71</f>
        <v>138.91899999999998</v>
      </c>
      <c r="AW67" s="193"/>
      <c r="AX67" s="192">
        <v>167.613</v>
      </c>
      <c r="AY67" s="193"/>
      <c r="AZ67" s="192">
        <v>187.45100000000002</v>
      </c>
      <c r="BA67" s="193"/>
      <c r="BB67" s="125">
        <f>BB69+BB71</f>
        <v>146.143</v>
      </c>
      <c r="BC67" s="126"/>
      <c r="BD67" s="159">
        <f>SUM(AF67:BC67)</f>
        <v>2142.2419999999997</v>
      </c>
      <c r="BE67" s="160"/>
      <c r="BF67" s="443">
        <f>BF69+BF71</f>
        <v>116.637</v>
      </c>
      <c r="BG67" s="63"/>
      <c r="BH67" s="62">
        <v>84.78</v>
      </c>
      <c r="BI67" s="63"/>
      <c r="BJ67" s="62">
        <v>124.04229999999998</v>
      </c>
      <c r="BK67" s="63"/>
      <c r="BL67" s="62">
        <v>123.04300000000001</v>
      </c>
      <c r="BM67" s="445"/>
      <c r="BN67" s="63">
        <v>99.187000000000012</v>
      </c>
      <c r="BO67" s="63"/>
      <c r="BP67" s="62">
        <v>114.67400000000001</v>
      </c>
      <c r="BQ67" s="63"/>
      <c r="BR67" s="62">
        <v>131</v>
      </c>
      <c r="BS67" s="63"/>
      <c r="BT67" s="62">
        <v>123.48099999999999</v>
      </c>
      <c r="BU67" s="474"/>
      <c r="BV67" s="274">
        <v>916.72129999999993</v>
      </c>
      <c r="BW67" s="275"/>
    </row>
    <row r="68" spans="2:75" ht="15" customHeight="1" thickBot="1">
      <c r="B68" s="362" t="s">
        <v>21</v>
      </c>
      <c r="C68" s="363"/>
      <c r="D68" s="363"/>
      <c r="E68" s="364"/>
      <c r="F68" s="244" t="s">
        <v>57</v>
      </c>
      <c r="G68" s="107"/>
      <c r="H68" s="244" t="s">
        <v>57</v>
      </c>
      <c r="I68" s="107"/>
      <c r="J68" s="244" t="s">
        <v>57</v>
      </c>
      <c r="K68" s="107"/>
      <c r="L68" s="244" t="s">
        <v>57</v>
      </c>
      <c r="M68" s="107"/>
      <c r="N68" s="244" t="s">
        <v>57</v>
      </c>
      <c r="O68" s="107"/>
      <c r="P68" s="244" t="s">
        <v>57</v>
      </c>
      <c r="Q68" s="107"/>
      <c r="R68" s="244" t="s">
        <v>57</v>
      </c>
      <c r="S68" s="107"/>
      <c r="T68" s="244" t="s">
        <v>57</v>
      </c>
      <c r="U68" s="107"/>
      <c r="V68" s="244" t="s">
        <v>57</v>
      </c>
      <c r="W68" s="107"/>
      <c r="X68" s="244" t="s">
        <v>57</v>
      </c>
      <c r="Y68" s="107"/>
      <c r="Z68" s="244" t="s">
        <v>57</v>
      </c>
      <c r="AA68" s="107"/>
      <c r="AB68" s="244" t="s">
        <v>57</v>
      </c>
      <c r="AC68" s="112"/>
      <c r="AD68" s="276" t="s">
        <v>57</v>
      </c>
      <c r="AE68" s="179"/>
      <c r="AF68" s="412">
        <v>-0.37339145963548515</v>
      </c>
      <c r="AG68" s="195"/>
      <c r="AH68" s="194">
        <v>0.14999429245462492</v>
      </c>
      <c r="AI68" s="195"/>
      <c r="AJ68" s="194">
        <v>0.42562474967533648</v>
      </c>
      <c r="AK68" s="195"/>
      <c r="AL68" s="194">
        <v>0.39710595192251197</v>
      </c>
      <c r="AM68" s="195"/>
      <c r="AN68" s="194">
        <v>0.54304143117634807</v>
      </c>
      <c r="AO68" s="195"/>
      <c r="AP68" s="194">
        <v>0.46124629893211355</v>
      </c>
      <c r="AQ68" s="195"/>
      <c r="AR68" s="194">
        <v>0.84438335021463362</v>
      </c>
      <c r="AS68" s="195"/>
      <c r="AT68" s="194">
        <v>0.112</v>
      </c>
      <c r="AU68" s="195"/>
      <c r="AV68" s="194">
        <v>-0.379</v>
      </c>
      <c r="AW68" s="195"/>
      <c r="AX68" s="194">
        <v>-0.28799999999999998</v>
      </c>
      <c r="AY68" s="195"/>
      <c r="AZ68" s="194">
        <v>0.42699999999999999</v>
      </c>
      <c r="BA68" s="195"/>
      <c r="BB68" s="127">
        <v>-8.8999999999999996E-2</v>
      </c>
      <c r="BC68" s="128"/>
      <c r="BD68" s="161">
        <v>0.113</v>
      </c>
      <c r="BE68" s="162"/>
      <c r="BF68" s="307">
        <v>0.222</v>
      </c>
      <c r="BG68" s="65"/>
      <c r="BH68" s="64">
        <v>-0.59899999999999998</v>
      </c>
      <c r="BI68" s="65"/>
      <c r="BJ68" s="64">
        <v>-0.47199999999999998</v>
      </c>
      <c r="BK68" s="65"/>
      <c r="BL68" s="64">
        <v>-0.42499999999999999</v>
      </c>
      <c r="BM68" s="308"/>
      <c r="BN68" s="65">
        <v>-0.41685921065782428</v>
      </c>
      <c r="BO68" s="65"/>
      <c r="BP68" s="64">
        <v>-0.40267736222523187</v>
      </c>
      <c r="BQ68" s="65"/>
      <c r="BR68" s="64">
        <v>-0.315</v>
      </c>
      <c r="BS68" s="65"/>
      <c r="BT68" s="64">
        <v>-0.35977414956110565</v>
      </c>
      <c r="BU68" s="264"/>
      <c r="BV68" s="458">
        <v>-0.38971337766191161</v>
      </c>
      <c r="BW68" s="459"/>
    </row>
    <row r="69" spans="2:75" ht="15" customHeight="1" thickTop="1">
      <c r="B69" s="368" t="s">
        <v>37</v>
      </c>
      <c r="C69" s="369"/>
      <c r="D69" s="369"/>
      <c r="E69" s="370"/>
      <c r="F69" s="57">
        <v>52.274000000000001</v>
      </c>
      <c r="G69" s="248"/>
      <c r="H69" s="56">
        <v>118.776</v>
      </c>
      <c r="I69" s="248"/>
      <c r="J69" s="56">
        <v>86.522000000000006</v>
      </c>
      <c r="K69" s="248"/>
      <c r="L69" s="56">
        <v>93.123999999999995</v>
      </c>
      <c r="M69" s="248"/>
      <c r="N69" s="56">
        <v>53.057000000000002</v>
      </c>
      <c r="O69" s="248"/>
      <c r="P69" s="56">
        <v>80.721000000000004</v>
      </c>
      <c r="Q69" s="248"/>
      <c r="R69" s="56">
        <v>87.372</v>
      </c>
      <c r="S69" s="248"/>
      <c r="T69" s="245">
        <v>85.978999999999999</v>
      </c>
      <c r="U69" s="246"/>
      <c r="V69" s="245">
        <v>164.58699999999999</v>
      </c>
      <c r="W69" s="246"/>
      <c r="X69" s="245">
        <v>189.75</v>
      </c>
      <c r="Y69" s="246"/>
      <c r="Z69" s="245">
        <v>55.887999999999998</v>
      </c>
      <c r="AA69" s="246"/>
      <c r="AB69" s="245" t="s">
        <v>57</v>
      </c>
      <c r="AC69" s="249"/>
      <c r="AD69" s="274">
        <f>F69+H69+J69+L69+N69+P69+R69+T69+V69+X69+Z69</f>
        <v>1068.05</v>
      </c>
      <c r="AE69" s="275"/>
      <c r="AF69" s="252">
        <v>31.957999999999998</v>
      </c>
      <c r="AG69" s="197"/>
      <c r="AH69" s="196">
        <v>147.79499999999999</v>
      </c>
      <c r="AI69" s="197"/>
      <c r="AJ69" s="196">
        <v>90.248000000000005</v>
      </c>
      <c r="AK69" s="197"/>
      <c r="AL69" s="196">
        <v>132.946</v>
      </c>
      <c r="AM69" s="197"/>
      <c r="AN69" s="196">
        <v>133.09800000000001</v>
      </c>
      <c r="AO69" s="420"/>
      <c r="AP69" s="197">
        <v>123.41200000000001</v>
      </c>
      <c r="AQ69" s="197"/>
      <c r="AR69" s="196">
        <v>150.42599999999999</v>
      </c>
      <c r="AS69" s="197"/>
      <c r="AT69" s="196">
        <v>120.108</v>
      </c>
      <c r="AU69" s="197"/>
      <c r="AV69" s="196">
        <v>92.141999999999996</v>
      </c>
      <c r="AW69" s="197"/>
      <c r="AX69" s="196">
        <v>132.30799999999999</v>
      </c>
      <c r="AY69" s="197"/>
      <c r="AZ69" s="196">
        <v>110.736</v>
      </c>
      <c r="BA69" s="197"/>
      <c r="BB69" s="129">
        <v>72.111000000000004</v>
      </c>
      <c r="BC69" s="130"/>
      <c r="BD69" s="163">
        <f>SUM(AF69:BC69)</f>
        <v>1337.2880000000002</v>
      </c>
      <c r="BE69" s="164"/>
      <c r="BF69" s="236">
        <v>60.265000000000001</v>
      </c>
      <c r="BG69" s="51"/>
      <c r="BH69" s="50">
        <v>58.454000000000001</v>
      </c>
      <c r="BI69" s="51"/>
      <c r="BJ69" s="50">
        <v>54.970999999999997</v>
      </c>
      <c r="BK69" s="51"/>
      <c r="BL69" s="50">
        <v>81.953000000000003</v>
      </c>
      <c r="BM69" s="108"/>
      <c r="BN69" s="51">
        <v>59.468000000000004</v>
      </c>
      <c r="BO69" s="51"/>
      <c r="BP69" s="50">
        <v>55.417999999999999</v>
      </c>
      <c r="BQ69" s="51"/>
      <c r="BR69" s="50">
        <v>101</v>
      </c>
      <c r="BS69" s="51"/>
      <c r="BT69" s="50">
        <v>76.715999999999994</v>
      </c>
      <c r="BU69" s="169"/>
      <c r="BV69" s="176">
        <v>547.81299999999999</v>
      </c>
      <c r="BW69" s="177"/>
    </row>
    <row r="70" spans="2:75" ht="15" customHeight="1" thickBot="1">
      <c r="B70" s="362" t="s">
        <v>38</v>
      </c>
      <c r="C70" s="363"/>
      <c r="D70" s="363"/>
      <c r="E70" s="364"/>
      <c r="F70" s="244" t="s">
        <v>57</v>
      </c>
      <c r="G70" s="107"/>
      <c r="H70" s="244" t="s">
        <v>57</v>
      </c>
      <c r="I70" s="107"/>
      <c r="J70" s="244" t="s">
        <v>57</v>
      </c>
      <c r="K70" s="107"/>
      <c r="L70" s="244" t="s">
        <v>57</v>
      </c>
      <c r="M70" s="107"/>
      <c r="N70" s="244" t="s">
        <v>57</v>
      </c>
      <c r="O70" s="107"/>
      <c r="P70" s="244" t="s">
        <v>57</v>
      </c>
      <c r="Q70" s="107"/>
      <c r="R70" s="244" t="s">
        <v>57</v>
      </c>
      <c r="S70" s="107"/>
      <c r="T70" s="244" t="s">
        <v>57</v>
      </c>
      <c r="U70" s="107"/>
      <c r="V70" s="244" t="s">
        <v>57</v>
      </c>
      <c r="W70" s="107"/>
      <c r="X70" s="244" t="s">
        <v>57</v>
      </c>
      <c r="Y70" s="107"/>
      <c r="Z70" s="244" t="s">
        <v>57</v>
      </c>
      <c r="AA70" s="107"/>
      <c r="AB70" s="244" t="s">
        <v>57</v>
      </c>
      <c r="AC70" s="112"/>
      <c r="AD70" s="276" t="s">
        <v>57</v>
      </c>
      <c r="AE70" s="179"/>
      <c r="AF70" s="268">
        <v>-0.38864445039599038</v>
      </c>
      <c r="AG70" s="112"/>
      <c r="AH70" s="106">
        <v>0.24431703374419067</v>
      </c>
      <c r="AI70" s="112"/>
      <c r="AJ70" s="106">
        <v>4.3064191766255977E-2</v>
      </c>
      <c r="AK70" s="112"/>
      <c r="AL70" s="106">
        <v>0.42762338387526322</v>
      </c>
      <c r="AM70" s="112"/>
      <c r="AN70" s="106">
        <v>1.5085851065834857</v>
      </c>
      <c r="AO70" s="112"/>
      <c r="AP70" s="106">
        <v>0.52887104966489518</v>
      </c>
      <c r="AQ70" s="112"/>
      <c r="AR70" s="106">
        <v>0.72167284713638225</v>
      </c>
      <c r="AS70" s="112"/>
      <c r="AT70" s="106">
        <v>0.39700000000000002</v>
      </c>
      <c r="AU70" s="112"/>
      <c r="AV70" s="106">
        <v>-0.44</v>
      </c>
      <c r="AW70" s="112"/>
      <c r="AX70" s="106">
        <v>-0.30299999999999999</v>
      </c>
      <c r="AY70" s="112"/>
      <c r="AZ70" s="106">
        <v>0.98099999999999998</v>
      </c>
      <c r="BA70" s="112"/>
      <c r="BB70" s="131">
        <v>-0.437</v>
      </c>
      <c r="BC70" s="132"/>
      <c r="BD70" s="165">
        <v>0.11799999999999999</v>
      </c>
      <c r="BE70" s="166"/>
      <c r="BF70" s="268">
        <v>0.88600000000000001</v>
      </c>
      <c r="BG70" s="112"/>
      <c r="BH70" s="106">
        <v>-0.60399999999999998</v>
      </c>
      <c r="BI70" s="112"/>
      <c r="BJ70" s="106">
        <v>-0.39100000000000001</v>
      </c>
      <c r="BK70" s="112"/>
      <c r="BL70" s="106">
        <v>-0.38400000000000001</v>
      </c>
      <c r="BM70" s="107"/>
      <c r="BN70" s="112">
        <v>-0.55300000000000005</v>
      </c>
      <c r="BO70" s="112"/>
      <c r="BP70" s="106">
        <v>-0.55095128512624381</v>
      </c>
      <c r="BQ70" s="112"/>
      <c r="BR70" s="106">
        <v>-0.33100000000000002</v>
      </c>
      <c r="BS70" s="112"/>
      <c r="BT70" s="106">
        <v>-0.36127485263263071</v>
      </c>
      <c r="BU70" s="222"/>
      <c r="BV70" s="458">
        <v>-0.41094806293824349</v>
      </c>
      <c r="BW70" s="459"/>
    </row>
    <row r="71" spans="2:75" ht="15" customHeight="1" thickTop="1">
      <c r="B71" s="368" t="s">
        <v>39</v>
      </c>
      <c r="C71" s="369"/>
      <c r="D71" s="369"/>
      <c r="E71" s="370"/>
      <c r="F71" s="57">
        <v>100.038</v>
      </c>
      <c r="G71" s="248"/>
      <c r="H71" s="56">
        <v>65.191000000000003</v>
      </c>
      <c r="I71" s="248"/>
      <c r="J71" s="56">
        <v>78.263999999999996</v>
      </c>
      <c r="K71" s="248"/>
      <c r="L71" s="56">
        <v>60.087000000000003</v>
      </c>
      <c r="M71" s="248"/>
      <c r="N71" s="56">
        <v>57.173999999999999</v>
      </c>
      <c r="O71" s="248"/>
      <c r="P71" s="56">
        <v>50.66</v>
      </c>
      <c r="Q71" s="248"/>
      <c r="R71" s="56">
        <v>16.292999999999999</v>
      </c>
      <c r="S71" s="248"/>
      <c r="T71" s="245">
        <v>87.471999999999994</v>
      </c>
      <c r="U71" s="246"/>
      <c r="V71" s="245">
        <v>59.292999999999999</v>
      </c>
      <c r="W71" s="246"/>
      <c r="X71" s="245">
        <v>45.661000000000001</v>
      </c>
      <c r="Y71" s="246"/>
      <c r="Z71" s="245">
        <v>75.462999999999994</v>
      </c>
      <c r="AA71" s="246"/>
      <c r="AB71" s="245" t="s">
        <v>57</v>
      </c>
      <c r="AC71" s="249"/>
      <c r="AD71" s="274">
        <f>F71+H71+J71+L71+N71+P71+R71+T71+V71+X71+Z71</f>
        <v>695.596</v>
      </c>
      <c r="AE71" s="275"/>
      <c r="AF71" s="252">
        <v>63.481999999999999</v>
      </c>
      <c r="AG71" s="197"/>
      <c r="AH71" s="196">
        <v>63.765999999999998</v>
      </c>
      <c r="AI71" s="197"/>
      <c r="AJ71" s="196">
        <v>144.67500000000001</v>
      </c>
      <c r="AK71" s="197"/>
      <c r="AL71" s="196">
        <v>81.105999999999995</v>
      </c>
      <c r="AM71" s="197"/>
      <c r="AN71" s="196">
        <v>36.993000000000002</v>
      </c>
      <c r="AO71" s="420"/>
      <c r="AP71" s="197">
        <v>68.567999999999998</v>
      </c>
      <c r="AQ71" s="197"/>
      <c r="AR71" s="196">
        <v>40.771999999999998</v>
      </c>
      <c r="AS71" s="197"/>
      <c r="AT71" s="196">
        <v>72.763000000000005</v>
      </c>
      <c r="AU71" s="197"/>
      <c r="AV71" s="196">
        <v>46.777000000000001</v>
      </c>
      <c r="AW71" s="197"/>
      <c r="AX71" s="196">
        <v>35.305</v>
      </c>
      <c r="AY71" s="197"/>
      <c r="AZ71" s="196">
        <v>76.715000000000003</v>
      </c>
      <c r="BA71" s="197"/>
      <c r="BB71" s="129">
        <v>74.031999999999996</v>
      </c>
      <c r="BC71" s="130"/>
      <c r="BD71" s="163">
        <f>SUM(AF71:BC71)</f>
        <v>804.95400000000006</v>
      </c>
      <c r="BE71" s="164"/>
      <c r="BF71" s="236">
        <v>56.372</v>
      </c>
      <c r="BG71" s="51"/>
      <c r="BH71" s="50">
        <v>26.326000000000001</v>
      </c>
      <c r="BI71" s="51"/>
      <c r="BJ71" s="50">
        <v>69.071299999999994</v>
      </c>
      <c r="BK71" s="51"/>
      <c r="BL71" s="50">
        <v>41.09</v>
      </c>
      <c r="BM71" s="108"/>
      <c r="BN71" s="51">
        <v>39.719000000000001</v>
      </c>
      <c r="BO71" s="51"/>
      <c r="BP71" s="50">
        <v>59.256</v>
      </c>
      <c r="BQ71" s="51"/>
      <c r="BR71" s="50">
        <v>30</v>
      </c>
      <c r="BS71" s="51"/>
      <c r="BT71" s="50">
        <v>46.765000000000001</v>
      </c>
      <c r="BU71" s="169"/>
      <c r="BV71" s="176">
        <v>368.9083</v>
      </c>
      <c r="BW71" s="177"/>
    </row>
    <row r="72" spans="2:75" ht="15" customHeight="1" thickBot="1">
      <c r="B72" s="343" t="s">
        <v>40</v>
      </c>
      <c r="C72" s="344"/>
      <c r="D72" s="344"/>
      <c r="E72" s="345"/>
      <c r="F72" s="244" t="s">
        <v>57</v>
      </c>
      <c r="G72" s="107"/>
      <c r="H72" s="244" t="s">
        <v>57</v>
      </c>
      <c r="I72" s="107"/>
      <c r="J72" s="244" t="s">
        <v>57</v>
      </c>
      <c r="K72" s="107"/>
      <c r="L72" s="244" t="s">
        <v>57</v>
      </c>
      <c r="M72" s="107"/>
      <c r="N72" s="244" t="s">
        <v>57</v>
      </c>
      <c r="O72" s="107"/>
      <c r="P72" s="244" t="s">
        <v>57</v>
      </c>
      <c r="Q72" s="107"/>
      <c r="R72" s="244" t="s">
        <v>57</v>
      </c>
      <c r="S72" s="107"/>
      <c r="T72" s="244" t="s">
        <v>57</v>
      </c>
      <c r="U72" s="107"/>
      <c r="V72" s="244" t="s">
        <v>57</v>
      </c>
      <c r="W72" s="107"/>
      <c r="X72" s="244" t="s">
        <v>57</v>
      </c>
      <c r="Y72" s="107"/>
      <c r="Z72" s="244" t="s">
        <v>57</v>
      </c>
      <c r="AA72" s="107"/>
      <c r="AB72" s="244" t="s">
        <v>57</v>
      </c>
      <c r="AC72" s="112"/>
      <c r="AD72" s="276" t="s">
        <v>57</v>
      </c>
      <c r="AE72" s="179"/>
      <c r="AF72" s="97">
        <v>-0.36542113996681258</v>
      </c>
      <c r="AG72" s="55"/>
      <c r="AH72" s="54">
        <v>-2.1858845546164463E-2</v>
      </c>
      <c r="AI72" s="55"/>
      <c r="AJ72" s="54">
        <v>0.84855105795768204</v>
      </c>
      <c r="AK72" s="55"/>
      <c r="AL72" s="54">
        <v>0.34980944297435368</v>
      </c>
      <c r="AM72" s="55"/>
      <c r="AN72" s="54">
        <v>-0.35297512855493751</v>
      </c>
      <c r="AO72" s="55"/>
      <c r="AP72" s="54">
        <v>0.35349388077378596</v>
      </c>
      <c r="AQ72" s="55"/>
      <c r="AR72" s="54">
        <v>1.5024243540170628</v>
      </c>
      <c r="AS72" s="55"/>
      <c r="AT72" s="54">
        <v>-0.16800000000000001</v>
      </c>
      <c r="AU72" s="55"/>
      <c r="AV72" s="54">
        <v>-0.21099999999999999</v>
      </c>
      <c r="AW72" s="55"/>
      <c r="AX72" s="54">
        <v>-0.22700000000000001</v>
      </c>
      <c r="AY72" s="55"/>
      <c r="AZ72" s="54">
        <v>1.7000000000000001E-2</v>
      </c>
      <c r="BA72" s="55"/>
      <c r="BB72" s="133">
        <v>1.2949999999999999</v>
      </c>
      <c r="BC72" s="134"/>
      <c r="BD72" s="153">
        <v>0.106</v>
      </c>
      <c r="BE72" s="154"/>
      <c r="BF72" s="97">
        <v>-0.112</v>
      </c>
      <c r="BG72" s="55"/>
      <c r="BH72" s="54">
        <v>-0.58699999999999997</v>
      </c>
      <c r="BI72" s="55"/>
      <c r="BJ72" s="54">
        <v>-0.52300000000000002</v>
      </c>
      <c r="BK72" s="55"/>
      <c r="BL72" s="54">
        <v>-0.49299999999999999</v>
      </c>
      <c r="BM72" s="109"/>
      <c r="BN72" s="55">
        <v>7.3999999999999996E-2</v>
      </c>
      <c r="BO72" s="55"/>
      <c r="BP72" s="54">
        <v>-0.13580679033951693</v>
      </c>
      <c r="BQ72" s="55"/>
      <c r="BR72" s="54">
        <v>-0.25700000000000001</v>
      </c>
      <c r="BS72" s="55"/>
      <c r="BT72" s="54">
        <v>-0.35729697785962655</v>
      </c>
      <c r="BU72" s="170"/>
      <c r="BV72" s="460">
        <v>-0.35519632947345425</v>
      </c>
      <c r="BW72" s="461"/>
    </row>
    <row r="73" spans="2:75" ht="15" customHeight="1">
      <c r="B73" s="346" t="s">
        <v>3</v>
      </c>
      <c r="C73" s="346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75" ht="15" customHeight="1">
      <c r="B74" s="346" t="s">
        <v>4</v>
      </c>
      <c r="C74" s="346"/>
      <c r="D74" s="3" t="s">
        <v>10</v>
      </c>
      <c r="BN74" s="26"/>
      <c r="BO74" s="26"/>
    </row>
    <row r="75" spans="2:75" ht="15" customHeight="1">
      <c r="B75" s="2"/>
      <c r="C75" s="2"/>
      <c r="D75" s="3"/>
    </row>
    <row r="76" spans="2:75" ht="15" customHeight="1">
      <c r="B76" s="2"/>
      <c r="C76" s="2"/>
      <c r="D76" s="3"/>
      <c r="BD76" s="12" t="s">
        <v>88</v>
      </c>
    </row>
    <row r="77" spans="2:75" ht="15" customHeight="1">
      <c r="B77" s="5" t="s">
        <v>42</v>
      </c>
      <c r="AS77" s="18"/>
    </row>
    <row r="78" spans="2:75" ht="15" customHeight="1" thickBot="1">
      <c r="B78" s="5"/>
      <c r="AW78" s="18"/>
      <c r="BW78" s="18" t="s">
        <v>20</v>
      </c>
    </row>
    <row r="79" spans="2:75" ht="15" customHeight="1" thickBot="1">
      <c r="B79" s="347"/>
      <c r="C79" s="348"/>
      <c r="D79" s="348"/>
      <c r="E79" s="349"/>
      <c r="F79" s="43">
        <v>42385</v>
      </c>
      <c r="G79" s="99"/>
      <c r="H79" s="43">
        <v>42417</v>
      </c>
      <c r="I79" s="43"/>
      <c r="J79" s="42">
        <v>42460</v>
      </c>
      <c r="K79" s="43"/>
      <c r="L79" s="42">
        <v>42461</v>
      </c>
      <c r="M79" s="43"/>
      <c r="N79" s="42">
        <v>42492</v>
      </c>
      <c r="O79" s="99"/>
      <c r="P79" s="43">
        <v>42523</v>
      </c>
      <c r="Q79" s="43"/>
      <c r="R79" s="42">
        <v>42554</v>
      </c>
      <c r="S79" s="43"/>
      <c r="T79" s="42">
        <v>42586</v>
      </c>
      <c r="U79" s="99"/>
      <c r="V79" s="42">
        <v>42618</v>
      </c>
      <c r="W79" s="99"/>
      <c r="X79" s="42">
        <v>42649</v>
      </c>
      <c r="Y79" s="99"/>
      <c r="Z79" s="43">
        <v>42681</v>
      </c>
      <c r="AA79" s="43"/>
      <c r="AB79" s="42">
        <v>42712</v>
      </c>
      <c r="AC79" s="124"/>
      <c r="AD79" s="137" t="s">
        <v>79</v>
      </c>
      <c r="AE79" s="138"/>
      <c r="AF79" s="98">
        <v>42736</v>
      </c>
      <c r="AG79" s="43"/>
      <c r="AH79" s="42">
        <v>42768</v>
      </c>
      <c r="AI79" s="43"/>
      <c r="AJ79" s="42">
        <v>42797</v>
      </c>
      <c r="AK79" s="99"/>
      <c r="AL79" s="43">
        <v>42829</v>
      </c>
      <c r="AM79" s="43"/>
      <c r="AN79" s="42">
        <v>42860</v>
      </c>
      <c r="AO79" s="43"/>
      <c r="AP79" s="42">
        <v>42892</v>
      </c>
      <c r="AQ79" s="43"/>
      <c r="AR79" s="42">
        <v>42923</v>
      </c>
      <c r="AS79" s="99"/>
      <c r="AT79" s="157">
        <v>42955</v>
      </c>
      <c r="AU79" s="158"/>
      <c r="AV79" s="157">
        <v>42987</v>
      </c>
      <c r="AW79" s="158"/>
      <c r="AX79" s="157">
        <v>43018</v>
      </c>
      <c r="AY79" s="158"/>
      <c r="AZ79" s="157">
        <v>43050</v>
      </c>
      <c r="BA79" s="157"/>
      <c r="BB79" s="42">
        <v>43081</v>
      </c>
      <c r="BC79" s="124"/>
      <c r="BD79" s="73" t="s">
        <v>84</v>
      </c>
      <c r="BE79" s="74"/>
      <c r="BF79" s="98">
        <v>43111</v>
      </c>
      <c r="BG79" s="43"/>
      <c r="BH79" s="42">
        <v>43143</v>
      </c>
      <c r="BI79" s="43"/>
      <c r="BJ79" s="42">
        <v>43172</v>
      </c>
      <c r="BK79" s="43"/>
      <c r="BL79" s="42">
        <v>43204</v>
      </c>
      <c r="BM79" s="43"/>
      <c r="BN79" s="42">
        <v>43235</v>
      </c>
      <c r="BO79" s="43"/>
      <c r="BP79" s="42">
        <v>43267</v>
      </c>
      <c r="BQ79" s="43"/>
      <c r="BR79" s="42">
        <v>43298</v>
      </c>
      <c r="BS79" s="43"/>
      <c r="BT79" s="42">
        <v>43330</v>
      </c>
      <c r="BU79" s="124"/>
      <c r="BV79" s="73" t="s">
        <v>84</v>
      </c>
      <c r="BW79" s="74"/>
    </row>
    <row r="80" spans="2:75" ht="15" customHeight="1" thickTop="1">
      <c r="B80" s="350" t="s">
        <v>19</v>
      </c>
      <c r="C80" s="351"/>
      <c r="D80" s="351"/>
      <c r="E80" s="352"/>
      <c r="F80" s="249">
        <v>508.83300000000003</v>
      </c>
      <c r="G80" s="246"/>
      <c r="H80" s="245">
        <v>460.47800000000001</v>
      </c>
      <c r="I80" s="246"/>
      <c r="J80" s="249">
        <v>482.60899999999998</v>
      </c>
      <c r="K80" s="249"/>
      <c r="L80" s="245">
        <v>499.404</v>
      </c>
      <c r="M80" s="249"/>
      <c r="N80" s="245">
        <v>539.03</v>
      </c>
      <c r="O80" s="246"/>
      <c r="P80" s="249">
        <v>520.07799999999997</v>
      </c>
      <c r="Q80" s="249"/>
      <c r="R80" s="245">
        <v>534.87400000000002</v>
      </c>
      <c r="S80" s="249"/>
      <c r="T80" s="245">
        <v>530.74099999999999</v>
      </c>
      <c r="U80" s="249"/>
      <c r="V80" s="245">
        <v>506.93299999999999</v>
      </c>
      <c r="W80" s="246"/>
      <c r="X80" s="249">
        <v>549.40800000000002</v>
      </c>
      <c r="Y80" s="249"/>
      <c r="Z80" s="245">
        <v>557.06299999999999</v>
      </c>
      <c r="AA80" s="249"/>
      <c r="AB80" s="245">
        <v>577.05100000000004</v>
      </c>
      <c r="AC80" s="251"/>
      <c r="AD80" s="297">
        <f>F80+H80+J80+L80+N80+P80+R80+T80+V80+X80+Z80+AB80</f>
        <v>6266.5020000000013</v>
      </c>
      <c r="AE80" s="298"/>
      <c r="AF80" s="270">
        <v>597.9</v>
      </c>
      <c r="AG80" s="200"/>
      <c r="AH80" s="113">
        <v>530.39599999999996</v>
      </c>
      <c r="AI80" s="200"/>
      <c r="AJ80" s="113">
        <v>542.36099999999999</v>
      </c>
      <c r="AK80" s="267"/>
      <c r="AL80" s="114">
        <v>561.09900000000005</v>
      </c>
      <c r="AM80" s="114"/>
      <c r="AN80" s="113">
        <v>571.38900000000001</v>
      </c>
      <c r="AO80" s="114"/>
      <c r="AP80" s="113">
        <v>610.97500000000002</v>
      </c>
      <c r="AQ80" s="114"/>
      <c r="AR80" s="113">
        <v>574.48400000000004</v>
      </c>
      <c r="AS80" s="114"/>
      <c r="AT80" s="113">
        <v>585.02800000000002</v>
      </c>
      <c r="AU80" s="114"/>
      <c r="AV80" s="113">
        <v>586.976</v>
      </c>
      <c r="AW80" s="114"/>
      <c r="AX80" s="113">
        <v>624.88</v>
      </c>
      <c r="AY80" s="114"/>
      <c r="AZ80" s="113">
        <v>560.65899999999999</v>
      </c>
      <c r="BA80" s="114"/>
      <c r="BB80" s="113">
        <v>552.048</v>
      </c>
      <c r="BC80" s="421"/>
      <c r="BD80" s="151">
        <f>SUM(AF80:BC80)</f>
        <v>6898.1949999999988</v>
      </c>
      <c r="BE80" s="152"/>
      <c r="BF80" s="270">
        <v>564.78099999999995</v>
      </c>
      <c r="BG80" s="114"/>
      <c r="BH80" s="113">
        <v>487.07900000000001</v>
      </c>
      <c r="BI80" s="114"/>
      <c r="BJ80" s="113">
        <v>547.30899999999997</v>
      </c>
      <c r="BK80" s="114"/>
      <c r="BL80" s="113">
        <v>558.59</v>
      </c>
      <c r="BM80" s="114"/>
      <c r="BN80" s="113">
        <v>575.08799999999997</v>
      </c>
      <c r="BO80" s="114"/>
      <c r="BP80" s="113">
        <v>577.08799999999997</v>
      </c>
      <c r="BQ80" s="114"/>
      <c r="BR80" s="113">
        <v>627</v>
      </c>
      <c r="BS80" s="114"/>
      <c r="BT80" s="113">
        <v>593.25</v>
      </c>
      <c r="BU80" s="421"/>
      <c r="BV80" s="151">
        <v>4529.83</v>
      </c>
      <c r="BW80" s="152"/>
    </row>
    <row r="81" spans="2:75" ht="15" customHeight="1" thickBot="1">
      <c r="B81" s="343" t="s">
        <v>7</v>
      </c>
      <c r="C81" s="344"/>
      <c r="D81" s="344"/>
      <c r="E81" s="345"/>
      <c r="F81" s="105">
        <v>-0.11600000000000001</v>
      </c>
      <c r="G81" s="273"/>
      <c r="H81" s="104">
        <v>0.11799999999999999</v>
      </c>
      <c r="I81" s="273"/>
      <c r="J81" s="105">
        <v>-0.18099999999999999</v>
      </c>
      <c r="K81" s="105"/>
      <c r="L81" s="104">
        <v>-0.154</v>
      </c>
      <c r="M81" s="105"/>
      <c r="N81" s="104">
        <v>-0.10199999999999999</v>
      </c>
      <c r="O81" s="273"/>
      <c r="P81" s="105">
        <v>-9.7000000000000003E-2</v>
      </c>
      <c r="Q81" s="105"/>
      <c r="R81" s="104">
        <v>-0.1</v>
      </c>
      <c r="S81" s="105"/>
      <c r="T81" s="104">
        <v>-0.17</v>
      </c>
      <c r="U81" s="105"/>
      <c r="V81" s="104">
        <v>-0.129</v>
      </c>
      <c r="W81" s="105"/>
      <c r="X81" s="104">
        <f>-0.006</f>
        <v>-6.0000000000000001E-3</v>
      </c>
      <c r="Y81" s="105"/>
      <c r="Z81" s="104">
        <v>5.6000000000000001E-2</v>
      </c>
      <c r="AA81" s="105"/>
      <c r="AB81" s="104">
        <v>0.06</v>
      </c>
      <c r="AC81" s="148"/>
      <c r="AD81" s="299">
        <v>-9.0999999999999998E-2</v>
      </c>
      <c r="AE81" s="300"/>
      <c r="AF81" s="269">
        <f>0.175</f>
        <v>0.17499999999999999</v>
      </c>
      <c r="AG81" s="54"/>
      <c r="AH81" s="115">
        <v>0.152</v>
      </c>
      <c r="AI81" s="54"/>
      <c r="AJ81" s="115">
        <v>0.124</v>
      </c>
      <c r="AK81" s="115"/>
      <c r="AL81" s="109">
        <v>0.124</v>
      </c>
      <c r="AM81" s="54"/>
      <c r="AN81" s="115">
        <v>0.06</v>
      </c>
      <c r="AO81" s="54"/>
      <c r="AP81" s="115">
        <v>0.17499999999999999</v>
      </c>
      <c r="AQ81" s="54"/>
      <c r="AR81" s="115">
        <v>7.3999999999999996E-2</v>
      </c>
      <c r="AS81" s="54"/>
      <c r="AT81" s="115">
        <v>0.10199999999999999</v>
      </c>
      <c r="AU81" s="54"/>
      <c r="AV81" s="115">
        <v>0.158</v>
      </c>
      <c r="AW81" s="54"/>
      <c r="AX81" s="104">
        <v>0.13700000000000001</v>
      </c>
      <c r="AY81" s="105"/>
      <c r="AZ81" s="104">
        <v>6.0000000000000001E-3</v>
      </c>
      <c r="BA81" s="105"/>
      <c r="BB81" s="115">
        <v>-4.2999999999999997E-2</v>
      </c>
      <c r="BC81" s="260"/>
      <c r="BD81" s="143">
        <v>0.10100000000000001</v>
      </c>
      <c r="BE81" s="144"/>
      <c r="BF81" s="269">
        <v>-5.5E-2</v>
      </c>
      <c r="BG81" s="54"/>
      <c r="BH81" s="115">
        <v>-8.2000000000000003E-2</v>
      </c>
      <c r="BI81" s="54"/>
      <c r="BJ81" s="115">
        <v>8.9999999999999993E-3</v>
      </c>
      <c r="BK81" s="54"/>
      <c r="BL81" s="104">
        <v>-4.0000000000000001E-3</v>
      </c>
      <c r="BM81" s="105"/>
      <c r="BN81" s="104">
        <v>6.4736983036075557E-3</v>
      </c>
      <c r="BO81" s="105"/>
      <c r="BP81" s="104">
        <v>-5.5463807848111668E-2</v>
      </c>
      <c r="BQ81" s="105"/>
      <c r="BR81" s="104">
        <v>9.0999999999999998E-2</v>
      </c>
      <c r="BS81" s="105"/>
      <c r="BT81" s="104">
        <v>1.4054028183266398E-2</v>
      </c>
      <c r="BU81" s="148"/>
      <c r="BV81" s="143">
        <v>-9.5770713516084571E-3</v>
      </c>
      <c r="BW81" s="144"/>
    </row>
    <row r="82" spans="2:75" ht="15" customHeight="1">
      <c r="B82" s="346" t="s">
        <v>4</v>
      </c>
      <c r="C82" s="346"/>
      <c r="D82" s="3" t="s">
        <v>91</v>
      </c>
      <c r="AL82" s="26"/>
      <c r="AM82" s="26"/>
      <c r="AQ82" s="26"/>
    </row>
    <row r="83" spans="2:75" ht="15" customHeight="1">
      <c r="B83" s="2"/>
      <c r="C83" s="2"/>
      <c r="D83" s="3"/>
      <c r="AL83" s="26"/>
      <c r="AM83" s="26"/>
      <c r="AQ83" s="26"/>
    </row>
    <row r="84" spans="2:75" ht="15" customHeight="1">
      <c r="AQ84" s="26"/>
    </row>
    <row r="85" spans="2:75" ht="15" customHeight="1">
      <c r="B85" s="5" t="s">
        <v>43</v>
      </c>
      <c r="AS85" s="18"/>
    </row>
    <row r="86" spans="2:75" ht="15" customHeight="1" thickBot="1">
      <c r="B86" s="5"/>
      <c r="AT86" s="35"/>
      <c r="AU86" s="35"/>
      <c r="BO86" s="18"/>
      <c r="BW86" s="18" t="s">
        <v>45</v>
      </c>
    </row>
    <row r="87" spans="2:75" ht="15" customHeight="1" thickBot="1">
      <c r="B87" s="347"/>
      <c r="C87" s="348"/>
      <c r="D87" s="348"/>
      <c r="E87" s="349"/>
      <c r="F87" s="43">
        <v>42385</v>
      </c>
      <c r="G87" s="43"/>
      <c r="H87" s="42">
        <v>42417</v>
      </c>
      <c r="I87" s="99"/>
      <c r="J87" s="42">
        <v>42447</v>
      </c>
      <c r="K87" s="99"/>
      <c r="L87" s="42">
        <v>42479</v>
      </c>
      <c r="M87" s="43"/>
      <c r="N87" s="42">
        <v>42492</v>
      </c>
      <c r="O87" s="99"/>
      <c r="P87" s="42">
        <v>42522</v>
      </c>
      <c r="Q87" s="99"/>
      <c r="R87" s="42">
        <v>42553</v>
      </c>
      <c r="S87" s="99"/>
      <c r="T87" s="42">
        <v>42585</v>
      </c>
      <c r="U87" s="99"/>
      <c r="V87" s="42">
        <v>42617</v>
      </c>
      <c r="W87" s="99"/>
      <c r="X87" s="42">
        <v>42649</v>
      </c>
      <c r="Y87" s="99"/>
      <c r="Z87" s="43">
        <v>42681</v>
      </c>
      <c r="AA87" s="43"/>
      <c r="AB87" s="42">
        <v>42712</v>
      </c>
      <c r="AC87" s="124"/>
      <c r="AD87" s="137" t="s">
        <v>79</v>
      </c>
      <c r="AE87" s="138"/>
      <c r="AF87" s="98">
        <v>42736</v>
      </c>
      <c r="AG87" s="99"/>
      <c r="AH87" s="43">
        <v>42768</v>
      </c>
      <c r="AI87" s="43"/>
      <c r="AJ87" s="42">
        <v>42797</v>
      </c>
      <c r="AK87" s="99"/>
      <c r="AL87" s="43">
        <v>42829</v>
      </c>
      <c r="AM87" s="43"/>
      <c r="AN87" s="42">
        <v>42860</v>
      </c>
      <c r="AO87" s="99"/>
      <c r="AP87" s="43">
        <v>42892</v>
      </c>
      <c r="AQ87" s="43"/>
      <c r="AR87" s="42">
        <v>42923</v>
      </c>
      <c r="AS87" s="99"/>
      <c r="AT87" s="157">
        <v>42955</v>
      </c>
      <c r="AU87" s="158"/>
      <c r="AV87" s="157">
        <v>42987</v>
      </c>
      <c r="AW87" s="158"/>
      <c r="AX87" s="157">
        <v>43018</v>
      </c>
      <c r="AY87" s="158"/>
      <c r="AZ87" s="157">
        <v>43050</v>
      </c>
      <c r="BA87" s="158"/>
      <c r="BB87" s="42">
        <v>43081</v>
      </c>
      <c r="BC87" s="124"/>
      <c r="BD87" s="137" t="s">
        <v>84</v>
      </c>
      <c r="BE87" s="138"/>
      <c r="BF87" s="98">
        <v>43111</v>
      </c>
      <c r="BG87" s="99"/>
      <c r="BH87" s="43">
        <v>43133</v>
      </c>
      <c r="BI87" s="43"/>
      <c r="BJ87" s="42">
        <v>43162</v>
      </c>
      <c r="BK87" s="43"/>
      <c r="BL87" s="42">
        <v>43194</v>
      </c>
      <c r="BM87" s="43"/>
      <c r="BN87" s="42">
        <v>43225</v>
      </c>
      <c r="BO87" s="43"/>
      <c r="BP87" s="42">
        <v>43257</v>
      </c>
      <c r="BQ87" s="43"/>
      <c r="BR87" s="42">
        <v>43288</v>
      </c>
      <c r="BS87" s="43"/>
      <c r="BT87" s="42">
        <v>43320</v>
      </c>
      <c r="BU87" s="124"/>
      <c r="BV87" s="137" t="s">
        <v>84</v>
      </c>
      <c r="BW87" s="138"/>
    </row>
    <row r="88" spans="2:75" ht="15" customHeight="1" thickTop="1">
      <c r="B88" s="350" t="s">
        <v>31</v>
      </c>
      <c r="C88" s="351"/>
      <c r="D88" s="351"/>
      <c r="E88" s="352"/>
      <c r="F88" s="284">
        <v>1213</v>
      </c>
      <c r="G88" s="200"/>
      <c r="H88" s="199">
        <v>1141</v>
      </c>
      <c r="I88" s="266"/>
      <c r="J88" s="199">
        <v>1239</v>
      </c>
      <c r="K88" s="266"/>
      <c r="L88" s="199">
        <v>1107</v>
      </c>
      <c r="M88" s="200"/>
      <c r="N88" s="323">
        <v>1073</v>
      </c>
      <c r="O88" s="323"/>
      <c r="P88" s="199">
        <v>925</v>
      </c>
      <c r="Q88" s="266"/>
      <c r="R88" s="199">
        <v>1013</v>
      </c>
      <c r="S88" s="266"/>
      <c r="T88" s="199">
        <v>982</v>
      </c>
      <c r="U88" s="266"/>
      <c r="V88" s="199">
        <v>1025</v>
      </c>
      <c r="W88" s="266"/>
      <c r="X88" s="199">
        <v>1053</v>
      </c>
      <c r="Y88" s="266"/>
      <c r="Z88" s="284">
        <v>1078</v>
      </c>
      <c r="AA88" s="200"/>
      <c r="AB88" s="199">
        <v>1167</v>
      </c>
      <c r="AC88" s="285"/>
      <c r="AD88" s="286">
        <f>H88+F88+J88+L88+N88+P88+R88+T88+V88+X88+Z88+AB88</f>
        <v>13016</v>
      </c>
      <c r="AE88" s="287"/>
      <c r="AF88" s="294">
        <v>1260</v>
      </c>
      <c r="AG88" s="266"/>
      <c r="AH88" s="284">
        <v>1180</v>
      </c>
      <c r="AI88" s="200"/>
      <c r="AJ88" s="199">
        <v>1296</v>
      </c>
      <c r="AK88" s="266"/>
      <c r="AL88" s="284">
        <v>1224</v>
      </c>
      <c r="AM88" s="200"/>
      <c r="AN88" s="199">
        <v>1123</v>
      </c>
      <c r="AO88" s="266"/>
      <c r="AP88" s="284">
        <v>985</v>
      </c>
      <c r="AQ88" s="200"/>
      <c r="AR88" s="199">
        <v>1095</v>
      </c>
      <c r="AS88" s="266"/>
      <c r="AT88" s="199">
        <v>1054</v>
      </c>
      <c r="AU88" s="266"/>
      <c r="AV88" s="199">
        <v>1034</v>
      </c>
      <c r="AW88" s="266"/>
      <c r="AX88" s="199">
        <v>1150</v>
      </c>
      <c r="AY88" s="266"/>
      <c r="AZ88" s="199">
        <v>1115</v>
      </c>
      <c r="BA88" s="200"/>
      <c r="BB88" s="145">
        <v>1150</v>
      </c>
      <c r="BC88" s="146"/>
      <c r="BD88" s="159">
        <f>SUM(AF88:BC88)</f>
        <v>13666</v>
      </c>
      <c r="BE88" s="160"/>
      <c r="BF88" s="294">
        <v>1237</v>
      </c>
      <c r="BG88" s="266"/>
      <c r="BH88" s="284">
        <v>1119</v>
      </c>
      <c r="BI88" s="200"/>
      <c r="BJ88" s="199">
        <v>1331</v>
      </c>
      <c r="BK88" s="200"/>
      <c r="BL88" s="199">
        <v>1199</v>
      </c>
      <c r="BM88" s="200"/>
      <c r="BN88" s="199">
        <v>1231</v>
      </c>
      <c r="BO88" s="200"/>
      <c r="BP88" s="199">
        <v>1058</v>
      </c>
      <c r="BQ88" s="200"/>
      <c r="BR88" s="199">
        <v>1072</v>
      </c>
      <c r="BS88" s="200"/>
      <c r="BT88" s="199">
        <v>1079</v>
      </c>
      <c r="BU88" s="285"/>
      <c r="BV88" s="450">
        <v>9326</v>
      </c>
      <c r="BW88" s="451"/>
    </row>
    <row r="89" spans="2:75" ht="15" customHeight="1" thickBot="1">
      <c r="B89" s="374" t="s">
        <v>7</v>
      </c>
      <c r="C89" s="375"/>
      <c r="D89" s="375"/>
      <c r="E89" s="376"/>
      <c r="F89" s="112">
        <v>2.3E-2</v>
      </c>
      <c r="G89" s="198"/>
      <c r="H89" s="106">
        <v>-3.3000000000000002E-2</v>
      </c>
      <c r="I89" s="265"/>
      <c r="J89" s="106">
        <v>-4.3999999999999997E-2</v>
      </c>
      <c r="K89" s="265"/>
      <c r="L89" s="106">
        <v>-9.7000000000000003E-2</v>
      </c>
      <c r="M89" s="198"/>
      <c r="N89" s="408">
        <v>-8.3000000000000004E-2</v>
      </c>
      <c r="O89" s="408"/>
      <c r="P89" s="106">
        <v>-0.13600000000000001</v>
      </c>
      <c r="Q89" s="265"/>
      <c r="R89" s="106">
        <v>-8.5000000000000006E-2</v>
      </c>
      <c r="S89" s="265"/>
      <c r="T89" s="106">
        <v>-0.11799999999999999</v>
      </c>
      <c r="U89" s="265"/>
      <c r="V89" s="106">
        <v>-2.4E-2</v>
      </c>
      <c r="W89" s="265"/>
      <c r="X89" s="106">
        <v>-8.5000000000000006E-2</v>
      </c>
      <c r="Y89" s="265"/>
      <c r="Z89" s="112">
        <v>-3.4000000000000002E-2</v>
      </c>
      <c r="AA89" s="198"/>
      <c r="AB89" s="106">
        <v>3.4000000000000002E-2</v>
      </c>
      <c r="AC89" s="288"/>
      <c r="AD89" s="303">
        <v>-5.7000000000000002E-2</v>
      </c>
      <c r="AE89" s="304"/>
      <c r="AF89" s="268">
        <v>3.9E-2</v>
      </c>
      <c r="AG89" s="265"/>
      <c r="AH89" s="112">
        <v>3.4000000000000002E-2</v>
      </c>
      <c r="AI89" s="198"/>
      <c r="AJ89" s="106">
        <v>4.5999999999999999E-2</v>
      </c>
      <c r="AK89" s="265"/>
      <c r="AL89" s="112">
        <v>0.106</v>
      </c>
      <c r="AM89" s="198"/>
      <c r="AN89" s="106">
        <v>4.7E-2</v>
      </c>
      <c r="AO89" s="265"/>
      <c r="AP89" s="112">
        <v>6.5000000000000002E-2</v>
      </c>
      <c r="AQ89" s="198"/>
      <c r="AR89" s="106">
        <v>8.1000000000000003E-2</v>
      </c>
      <c r="AS89" s="198"/>
      <c r="AT89" s="106">
        <v>7.2999999999999995E-2</v>
      </c>
      <c r="AU89" s="198"/>
      <c r="AV89" s="106">
        <v>8.9999999999999993E-3</v>
      </c>
      <c r="AW89" s="198"/>
      <c r="AX89" s="106">
        <v>9.1999999999999998E-2</v>
      </c>
      <c r="AY89" s="198"/>
      <c r="AZ89" s="106">
        <v>3.4000000000000002E-2</v>
      </c>
      <c r="BA89" s="198"/>
      <c r="BB89" s="106">
        <v>-1.4E-2</v>
      </c>
      <c r="BC89" s="147"/>
      <c r="BD89" s="161">
        <v>0.05</v>
      </c>
      <c r="BE89" s="162"/>
      <c r="BF89" s="268">
        <v>-1.7999999999999999E-2</v>
      </c>
      <c r="BG89" s="265"/>
      <c r="BH89" s="112">
        <v>-5.1999999999999998E-2</v>
      </c>
      <c r="BI89" s="198"/>
      <c r="BJ89" s="106">
        <v>2.7E-2</v>
      </c>
      <c r="BK89" s="198"/>
      <c r="BL89" s="106">
        <v>-0.02</v>
      </c>
      <c r="BM89" s="198"/>
      <c r="BN89" s="106">
        <v>9.6000000000000002E-2</v>
      </c>
      <c r="BO89" s="198"/>
      <c r="BP89" s="106">
        <v>7.3999999999999996E-2</v>
      </c>
      <c r="BQ89" s="198"/>
      <c r="BR89" s="106">
        <v>-2.1000000000000001E-2</v>
      </c>
      <c r="BS89" s="198"/>
      <c r="BT89" s="106">
        <v>2.371916508538896E-2</v>
      </c>
      <c r="BU89" s="288"/>
      <c r="BV89" s="305">
        <v>1.1825973744168383E-2</v>
      </c>
      <c r="BW89" s="306"/>
    </row>
    <row r="90" spans="2:75" ht="15" customHeight="1" thickTop="1">
      <c r="B90" s="350" t="s">
        <v>32</v>
      </c>
      <c r="C90" s="351"/>
      <c r="D90" s="351"/>
      <c r="E90" s="352"/>
      <c r="F90" s="284">
        <v>17188</v>
      </c>
      <c r="G90" s="266"/>
      <c r="H90" s="199">
        <v>17509</v>
      </c>
      <c r="I90" s="266"/>
      <c r="J90" s="284">
        <v>17359</v>
      </c>
      <c r="K90" s="266"/>
      <c r="L90" s="199">
        <v>15401</v>
      </c>
      <c r="M90" s="266"/>
      <c r="N90" s="199">
        <v>15414</v>
      </c>
      <c r="O90" s="266"/>
      <c r="P90" s="199">
        <v>14571</v>
      </c>
      <c r="Q90" s="266"/>
      <c r="R90" s="199">
        <v>17215</v>
      </c>
      <c r="S90" s="266"/>
      <c r="T90" s="199">
        <v>17456</v>
      </c>
      <c r="U90" s="266"/>
      <c r="V90" s="199">
        <v>18663</v>
      </c>
      <c r="W90" s="266"/>
      <c r="X90" s="199">
        <v>19312</v>
      </c>
      <c r="Y90" s="266"/>
      <c r="Z90" s="284">
        <v>19333</v>
      </c>
      <c r="AA90" s="200"/>
      <c r="AB90" s="199">
        <v>20486</v>
      </c>
      <c r="AC90" s="285"/>
      <c r="AD90" s="286">
        <v>209908</v>
      </c>
      <c r="AE90" s="287"/>
      <c r="AF90" s="294">
        <v>22313</v>
      </c>
      <c r="AG90" s="266"/>
      <c r="AH90" s="284">
        <v>20385</v>
      </c>
      <c r="AI90" s="200"/>
      <c r="AJ90" s="199">
        <v>21198</v>
      </c>
      <c r="AK90" s="266"/>
      <c r="AL90" s="284">
        <v>19879</v>
      </c>
      <c r="AM90" s="200"/>
      <c r="AN90" s="199">
        <v>20532</v>
      </c>
      <c r="AO90" s="266"/>
      <c r="AP90" s="284">
        <v>18362.599999999999</v>
      </c>
      <c r="AQ90" s="200"/>
      <c r="AR90" s="199">
        <v>20751</v>
      </c>
      <c r="AS90" s="200"/>
      <c r="AT90" s="199">
        <v>20025</v>
      </c>
      <c r="AU90" s="200"/>
      <c r="AV90" s="199">
        <v>18432</v>
      </c>
      <c r="AW90" s="200"/>
      <c r="AX90" s="199">
        <v>21352.5</v>
      </c>
      <c r="AY90" s="200"/>
      <c r="AZ90" s="199">
        <v>19856</v>
      </c>
      <c r="BA90" s="200"/>
      <c r="BB90" s="145">
        <v>21599</v>
      </c>
      <c r="BC90" s="146"/>
      <c r="BD90" s="159">
        <v>244684</v>
      </c>
      <c r="BE90" s="160"/>
      <c r="BF90" s="294">
        <v>20214</v>
      </c>
      <c r="BG90" s="266"/>
      <c r="BH90" s="284">
        <v>19700</v>
      </c>
      <c r="BI90" s="200"/>
      <c r="BJ90" s="199">
        <v>21992</v>
      </c>
      <c r="BK90" s="200"/>
      <c r="BL90" s="199">
        <v>21570</v>
      </c>
      <c r="BM90" s="200"/>
      <c r="BN90" s="199">
        <v>22569</v>
      </c>
      <c r="BO90" s="200"/>
      <c r="BP90" s="199">
        <v>19835</v>
      </c>
      <c r="BQ90" s="200"/>
      <c r="BR90" s="199">
        <v>22217</v>
      </c>
      <c r="BS90" s="200"/>
      <c r="BT90" s="199">
        <v>21809</v>
      </c>
      <c r="BU90" s="285"/>
      <c r="BV90" s="450">
        <v>169906</v>
      </c>
      <c r="BW90" s="451"/>
    </row>
    <row r="91" spans="2:75" ht="15" customHeight="1" thickBot="1">
      <c r="B91" s="356" t="s">
        <v>7</v>
      </c>
      <c r="C91" s="357"/>
      <c r="D91" s="357"/>
      <c r="E91" s="358"/>
      <c r="F91" s="105">
        <v>-0.106</v>
      </c>
      <c r="G91" s="273"/>
      <c r="H91" s="104">
        <v>-6.2E-2</v>
      </c>
      <c r="I91" s="273"/>
      <c r="J91" s="105">
        <v>-0.127</v>
      </c>
      <c r="K91" s="273"/>
      <c r="L91" s="104">
        <v>-0.20100000000000001</v>
      </c>
      <c r="M91" s="273"/>
      <c r="N91" s="104">
        <v>-0.22800000000000001</v>
      </c>
      <c r="O91" s="273"/>
      <c r="P91" s="104">
        <v>-5.5E-2</v>
      </c>
      <c r="Q91" s="273"/>
      <c r="R91" s="104">
        <v>-2.1999999999999999E-2</v>
      </c>
      <c r="S91" s="273"/>
      <c r="T91" s="104">
        <v>-1.9E-2</v>
      </c>
      <c r="U91" s="273"/>
      <c r="V91" s="104">
        <v>0.221</v>
      </c>
      <c r="W91" s="273"/>
      <c r="X91" s="104">
        <v>6.5000000000000002E-2</v>
      </c>
      <c r="Y91" s="273"/>
      <c r="Z91" s="105">
        <v>1E-3</v>
      </c>
      <c r="AA91" s="105"/>
      <c r="AB91" s="104">
        <v>0.24299999999999999</v>
      </c>
      <c r="AC91" s="148"/>
      <c r="AD91" s="180">
        <v>-3.3000000000000002E-2</v>
      </c>
      <c r="AE91" s="181"/>
      <c r="AF91" s="415">
        <v>0.29799999999999999</v>
      </c>
      <c r="AG91" s="273"/>
      <c r="AH91" s="105">
        <v>0.16400000000000001</v>
      </c>
      <c r="AI91" s="105"/>
      <c r="AJ91" s="104">
        <v>0.221</v>
      </c>
      <c r="AK91" s="273"/>
      <c r="AL91" s="105">
        <v>0.29099999999999998</v>
      </c>
      <c r="AM91" s="105"/>
      <c r="AN91" s="104">
        <v>0.33200000000000002</v>
      </c>
      <c r="AO91" s="273"/>
      <c r="AP91" s="105">
        <v>0.26</v>
      </c>
      <c r="AQ91" s="105"/>
      <c r="AR91" s="104">
        <v>0.20499999999999999</v>
      </c>
      <c r="AS91" s="105"/>
      <c r="AT91" s="104">
        <v>0.14699999999999999</v>
      </c>
      <c r="AU91" s="105"/>
      <c r="AV91" s="104">
        <v>-1.2E-2</v>
      </c>
      <c r="AW91" s="105"/>
      <c r="AX91" s="104">
        <v>0.106</v>
      </c>
      <c r="AY91" s="105"/>
      <c r="AZ91" s="104">
        <v>2.7E-2</v>
      </c>
      <c r="BA91" s="105"/>
      <c r="BB91" s="104">
        <v>5.3999999999999999E-2</v>
      </c>
      <c r="BC91" s="148"/>
      <c r="BD91" s="422">
        <v>0.16600000000000001</v>
      </c>
      <c r="BE91" s="423"/>
      <c r="BF91" s="415">
        <v>-9.4E-2</v>
      </c>
      <c r="BG91" s="273"/>
      <c r="BH91" s="105">
        <v>-3.4000000000000002E-2</v>
      </c>
      <c r="BI91" s="105"/>
      <c r="BJ91" s="104">
        <v>3.6999999999999998E-2</v>
      </c>
      <c r="BK91" s="105"/>
      <c r="BL91" s="104">
        <v>8.5000000000000006E-2</v>
      </c>
      <c r="BM91" s="105"/>
      <c r="BN91" s="104">
        <v>9.9000000000000005E-2</v>
      </c>
      <c r="BO91" s="105"/>
      <c r="BP91" s="104">
        <v>0.08</v>
      </c>
      <c r="BQ91" s="105"/>
      <c r="BR91" s="104">
        <v>7.0999999999999994E-2</v>
      </c>
      <c r="BS91" s="105"/>
      <c r="BT91" s="104">
        <v>8.9104955380105544E-2</v>
      </c>
      <c r="BU91" s="148"/>
      <c r="BV91" s="143">
        <v>3.9532661219764842E-2</v>
      </c>
      <c r="BW91" s="144"/>
    </row>
    <row r="92" spans="2:75" ht="15" customHeight="1">
      <c r="B92" s="346" t="s">
        <v>3</v>
      </c>
      <c r="C92" s="346"/>
      <c r="D92" s="12" t="s">
        <v>44</v>
      </c>
      <c r="AU92" s="26"/>
    </row>
    <row r="93" spans="2:75" ht="15" customHeight="1">
      <c r="B93" s="346" t="s">
        <v>4</v>
      </c>
      <c r="C93" s="346"/>
      <c r="D93" s="3" t="s">
        <v>46</v>
      </c>
      <c r="AG93" s="26"/>
      <c r="AI93" s="6"/>
    </row>
    <row r="94" spans="2:75" ht="15" customHeight="1">
      <c r="B94" s="2"/>
      <c r="C94" s="2"/>
      <c r="D94" s="3"/>
      <c r="AG94" s="26"/>
      <c r="AI94" s="6"/>
      <c r="AX94" s="26"/>
    </row>
    <row r="95" spans="2:75" ht="15" customHeight="1">
      <c r="B95" s="2"/>
      <c r="C95" s="2"/>
      <c r="D95" s="3"/>
      <c r="AG95" s="26"/>
      <c r="AI95" s="6"/>
      <c r="AX95" s="26"/>
    </row>
    <row r="96" spans="2:75" ht="15" customHeight="1">
      <c r="B96" s="5" t="s">
        <v>75</v>
      </c>
      <c r="AS96" s="18"/>
    </row>
    <row r="97" spans="2:73" ht="15" customHeight="1" thickBot="1">
      <c r="B97" s="5"/>
      <c r="AU97" s="35"/>
      <c r="BM97" s="18"/>
      <c r="BU97" s="18" t="s">
        <v>77</v>
      </c>
    </row>
    <row r="98" spans="2:73" ht="15" customHeight="1" thickBot="1">
      <c r="B98" s="347"/>
      <c r="C98" s="348"/>
      <c r="D98" s="348"/>
      <c r="E98" s="349"/>
      <c r="F98" s="43">
        <v>42385</v>
      </c>
      <c r="G98" s="99"/>
      <c r="H98" s="43">
        <v>42417</v>
      </c>
      <c r="I98" s="99"/>
      <c r="J98" s="43">
        <v>42460</v>
      </c>
      <c r="K98" s="99"/>
      <c r="L98" s="43">
        <v>42461</v>
      </c>
      <c r="M98" s="99"/>
      <c r="N98" s="43">
        <v>42492</v>
      </c>
      <c r="O98" s="99"/>
      <c r="P98" s="43">
        <v>42524</v>
      </c>
      <c r="Q98" s="99"/>
      <c r="R98" s="43">
        <v>42555</v>
      </c>
      <c r="S98" s="99"/>
      <c r="T98" s="43">
        <v>42587</v>
      </c>
      <c r="U98" s="99"/>
      <c r="V98" s="43">
        <v>42619</v>
      </c>
      <c r="W98" s="99"/>
      <c r="X98" s="42">
        <v>42649</v>
      </c>
      <c r="Y98" s="43"/>
      <c r="Z98" s="42">
        <v>42680</v>
      </c>
      <c r="AA98" s="99"/>
      <c r="AB98" s="42">
        <v>42710</v>
      </c>
      <c r="AC98" s="124"/>
      <c r="AD98" s="137" t="s">
        <v>79</v>
      </c>
      <c r="AE98" s="272"/>
      <c r="AF98" s="98">
        <v>42741</v>
      </c>
      <c r="AG98" s="99"/>
      <c r="AH98" s="42">
        <v>42773</v>
      </c>
      <c r="AI98" s="99"/>
      <c r="AJ98" s="42">
        <v>42797</v>
      </c>
      <c r="AK98" s="43"/>
      <c r="AL98" s="42">
        <v>42829</v>
      </c>
      <c r="AM98" s="43"/>
      <c r="AN98" s="42">
        <v>42860</v>
      </c>
      <c r="AO98" s="99"/>
      <c r="AP98" s="42">
        <v>42892</v>
      </c>
      <c r="AQ98" s="99"/>
      <c r="AR98" s="157">
        <v>42923</v>
      </c>
      <c r="AS98" s="158"/>
      <c r="AT98" s="157">
        <v>42955</v>
      </c>
      <c r="AU98" s="158"/>
      <c r="AV98" s="157">
        <v>42987</v>
      </c>
      <c r="AW98" s="158"/>
      <c r="AX98" s="157">
        <v>43018</v>
      </c>
      <c r="AY98" s="158"/>
      <c r="AZ98" s="157">
        <v>43050</v>
      </c>
      <c r="BA98" s="158"/>
      <c r="BB98" s="42">
        <v>43081</v>
      </c>
      <c r="BC98" s="124"/>
      <c r="BD98" s="137" t="s">
        <v>84</v>
      </c>
      <c r="BE98" s="138"/>
      <c r="BF98" s="98">
        <v>43111</v>
      </c>
      <c r="BG98" s="43"/>
      <c r="BH98" s="42">
        <v>43143</v>
      </c>
      <c r="BI98" s="43"/>
      <c r="BJ98" s="42">
        <v>43172</v>
      </c>
      <c r="BK98" s="43"/>
      <c r="BL98" s="42">
        <v>43204</v>
      </c>
      <c r="BM98" s="43"/>
      <c r="BN98" s="42">
        <v>43235</v>
      </c>
      <c r="BO98" s="124"/>
      <c r="BP98" s="42">
        <v>43267</v>
      </c>
      <c r="BQ98" s="43"/>
      <c r="BR98" s="42">
        <v>43298</v>
      </c>
      <c r="BS98" s="124"/>
      <c r="BT98" s="137" t="s">
        <v>84</v>
      </c>
      <c r="BU98" s="138"/>
    </row>
    <row r="99" spans="2:73" ht="15" customHeight="1" thickTop="1">
      <c r="B99" s="350" t="s">
        <v>15</v>
      </c>
      <c r="C99" s="351"/>
      <c r="D99" s="351"/>
      <c r="E99" s="352"/>
      <c r="F99" s="325">
        <v>250.16200000000001</v>
      </c>
      <c r="G99" s="323"/>
      <c r="H99" s="325">
        <v>242.95</v>
      </c>
      <c r="I99" s="323"/>
      <c r="J99" s="325">
        <v>236.53800000000001</v>
      </c>
      <c r="K99" s="323"/>
      <c r="L99" s="325">
        <v>193.21199999999999</v>
      </c>
      <c r="M99" s="323"/>
      <c r="N99" s="325">
        <v>173.71199999999999</v>
      </c>
      <c r="O99" s="323"/>
      <c r="P99" s="325">
        <v>176.852</v>
      </c>
      <c r="Q99" s="323"/>
      <c r="R99" s="325">
        <v>209.11799999999999</v>
      </c>
      <c r="S99" s="323"/>
      <c r="T99" s="248">
        <v>193.87100000000001</v>
      </c>
      <c r="U99" s="281"/>
      <c r="V99" s="248">
        <v>150.792</v>
      </c>
      <c r="W99" s="281"/>
      <c r="X99" s="248">
        <v>205.935</v>
      </c>
      <c r="Y99" s="281"/>
      <c r="Z99" s="248">
        <v>202.85</v>
      </c>
      <c r="AA99" s="281"/>
      <c r="AB99" s="248">
        <v>255.696</v>
      </c>
      <c r="AC99" s="281"/>
      <c r="AD99" s="274">
        <f>SUM(F99:AC99)</f>
        <v>2491.6880000000001</v>
      </c>
      <c r="AE99" s="57"/>
      <c r="AF99" s="416">
        <v>269.87799999999999</v>
      </c>
      <c r="AG99" s="135"/>
      <c r="AH99" s="135">
        <v>221.03299999999999</v>
      </c>
      <c r="AI99" s="135"/>
      <c r="AJ99" s="135">
        <v>241.26599999999999</v>
      </c>
      <c r="AK99" s="135"/>
      <c r="AL99" s="135">
        <v>225.85300000000001</v>
      </c>
      <c r="AM99" s="135"/>
      <c r="AN99" s="135">
        <v>174.245</v>
      </c>
      <c r="AO99" s="135"/>
      <c r="AP99" s="135">
        <v>169.93600000000001</v>
      </c>
      <c r="AQ99" s="135"/>
      <c r="AR99" s="135">
        <v>201.5</v>
      </c>
      <c r="AS99" s="44"/>
      <c r="AT99" s="135">
        <v>191.07900000000001</v>
      </c>
      <c r="AU99" s="44"/>
      <c r="AV99" s="135">
        <v>175.339</v>
      </c>
      <c r="AW99" s="44"/>
      <c r="AX99" s="135">
        <v>180.827</v>
      </c>
      <c r="AY99" s="44"/>
      <c r="AZ99" s="135">
        <v>193.62700000000001</v>
      </c>
      <c r="BA99" s="44"/>
      <c r="BB99" s="135">
        <v>267.71899999999999</v>
      </c>
      <c r="BC99" s="44"/>
      <c r="BD99" s="141">
        <f>SUM(AF99:BC99)</f>
        <v>2512.3020000000001</v>
      </c>
      <c r="BE99" s="142"/>
      <c r="BF99" s="416">
        <v>255</v>
      </c>
      <c r="BG99" s="44"/>
      <c r="BH99" s="44">
        <v>236.17099999999999</v>
      </c>
      <c r="BI99" s="45"/>
      <c r="BJ99" s="44">
        <v>239.429</v>
      </c>
      <c r="BK99" s="45"/>
      <c r="BL99" s="44">
        <v>201.702</v>
      </c>
      <c r="BM99" s="45"/>
      <c r="BN99" s="44">
        <v>164.96700000000001</v>
      </c>
      <c r="BO99" s="452"/>
      <c r="BP99" s="44">
        <v>177</v>
      </c>
      <c r="BQ99" s="45"/>
      <c r="BR99" s="44">
        <v>201.166</v>
      </c>
      <c r="BS99" s="452"/>
      <c r="BT99" s="274">
        <v>1474.6389999999999</v>
      </c>
      <c r="BU99" s="275"/>
    </row>
    <row r="100" spans="2:73" ht="15" customHeight="1" thickBot="1">
      <c r="B100" s="356" t="s">
        <v>7</v>
      </c>
      <c r="C100" s="357"/>
      <c r="D100" s="357"/>
      <c r="E100" s="358"/>
      <c r="F100" s="273" t="s">
        <v>57</v>
      </c>
      <c r="G100" s="324"/>
      <c r="H100" s="273" t="s">
        <v>57</v>
      </c>
      <c r="I100" s="324"/>
      <c r="J100" s="273" t="s">
        <v>57</v>
      </c>
      <c r="K100" s="324"/>
      <c r="L100" s="273" t="s">
        <v>57</v>
      </c>
      <c r="M100" s="324"/>
      <c r="N100" s="273" t="s">
        <v>57</v>
      </c>
      <c r="O100" s="324"/>
      <c r="P100" s="273" t="s">
        <v>57</v>
      </c>
      <c r="Q100" s="324"/>
      <c r="R100" s="273" t="s">
        <v>57</v>
      </c>
      <c r="S100" s="324"/>
      <c r="T100" s="273" t="s">
        <v>57</v>
      </c>
      <c r="U100" s="324"/>
      <c r="V100" s="273" t="s">
        <v>57</v>
      </c>
      <c r="W100" s="324"/>
      <c r="X100" s="273" t="s">
        <v>57</v>
      </c>
      <c r="Y100" s="324"/>
      <c r="Z100" s="273" t="s">
        <v>57</v>
      </c>
      <c r="AA100" s="324"/>
      <c r="AB100" s="273" t="s">
        <v>57</v>
      </c>
      <c r="AC100" s="324"/>
      <c r="AD100" s="273">
        <v>9.1999999999999998E-2</v>
      </c>
      <c r="AE100" s="104"/>
      <c r="AF100" s="417">
        <v>7.9000000000000001E-2</v>
      </c>
      <c r="AG100" s="136"/>
      <c r="AH100" s="136">
        <v>-0.09</v>
      </c>
      <c r="AI100" s="136"/>
      <c r="AJ100" s="136">
        <v>0.02</v>
      </c>
      <c r="AK100" s="136"/>
      <c r="AL100" s="136">
        <v>0.16900000000000001</v>
      </c>
      <c r="AM100" s="136"/>
      <c r="AN100" s="136">
        <v>3.0000000000000001E-3</v>
      </c>
      <c r="AO100" s="136"/>
      <c r="AP100" s="136">
        <v>-3.9E-2</v>
      </c>
      <c r="AQ100" s="136"/>
      <c r="AR100" s="136">
        <v>-3.5999999999999997E-2</v>
      </c>
      <c r="AS100" s="46"/>
      <c r="AT100" s="136">
        <v>-1.4999999999999999E-2</v>
      </c>
      <c r="AU100" s="46"/>
      <c r="AV100" s="136">
        <v>0.16300000000000001</v>
      </c>
      <c r="AW100" s="46"/>
      <c r="AX100" s="136">
        <v>-0.121921965668779</v>
      </c>
      <c r="AY100" s="46"/>
      <c r="AZ100" s="136">
        <v>-4.4999999999999998E-2</v>
      </c>
      <c r="BA100" s="46"/>
      <c r="BB100" s="136">
        <v>4.7E-2</v>
      </c>
      <c r="BC100" s="46"/>
      <c r="BD100" s="155">
        <v>8.0000000000000002E-3</v>
      </c>
      <c r="BE100" s="156"/>
      <c r="BF100" s="417">
        <v>-5.8999999999999997E-2</v>
      </c>
      <c r="BG100" s="46"/>
      <c r="BH100" s="46">
        <v>6.8000000000000005E-2</v>
      </c>
      <c r="BI100" s="47"/>
      <c r="BJ100" s="46">
        <v>-8.0000000000000002E-3</v>
      </c>
      <c r="BK100" s="47"/>
      <c r="BL100" s="46">
        <v>-0.107</v>
      </c>
      <c r="BM100" s="47"/>
      <c r="BN100" s="46">
        <v>-5.344786036423721E-2</v>
      </c>
      <c r="BO100" s="66"/>
      <c r="BP100" s="46">
        <v>0.04</v>
      </c>
      <c r="BQ100" s="47"/>
      <c r="BR100" s="46">
        <v>-1.6575682382133916E-3</v>
      </c>
      <c r="BS100" s="66"/>
      <c r="BT100" s="292">
        <v>-1.9700533280506027E-2</v>
      </c>
      <c r="BU100" s="293"/>
    </row>
    <row r="101" spans="2:73" ht="15" customHeight="1">
      <c r="B101" s="346" t="s">
        <v>3</v>
      </c>
      <c r="C101" s="346"/>
      <c r="D101" s="1" t="s">
        <v>76</v>
      </c>
      <c r="AG101" s="26"/>
      <c r="AI101" s="6"/>
      <c r="AT101" s="36"/>
      <c r="AV101" s="36"/>
      <c r="AX101" s="36"/>
      <c r="BD101" s="32"/>
    </row>
    <row r="102" spans="2:73" ht="15" customHeight="1">
      <c r="B102" s="346" t="s">
        <v>4</v>
      </c>
      <c r="C102" s="346"/>
      <c r="D102" s="3" t="s">
        <v>10</v>
      </c>
      <c r="BD102" s="32"/>
      <c r="BE102" s="37"/>
    </row>
    <row r="103" spans="2:73" ht="15" customHeight="1">
      <c r="B103" s="2"/>
      <c r="C103" s="2"/>
      <c r="D103" s="3"/>
      <c r="BD103" s="32"/>
    </row>
    <row r="104" spans="2:73" ht="15" customHeight="1">
      <c r="B104" s="2"/>
      <c r="C104" s="2"/>
      <c r="D104" s="3"/>
      <c r="BD104" s="32"/>
    </row>
    <row r="105" spans="2:73" ht="15" customHeight="1">
      <c r="B105" s="5" t="s">
        <v>33</v>
      </c>
      <c r="AR105" s="26"/>
      <c r="AS105" s="33"/>
      <c r="BD105" s="32"/>
    </row>
    <row r="106" spans="2:73" ht="15" customHeight="1" thickBot="1">
      <c r="B106" s="5"/>
      <c r="BD106" s="26"/>
      <c r="BO106" s="33"/>
      <c r="BU106" s="33" t="s">
        <v>34</v>
      </c>
    </row>
    <row r="107" spans="2:73" ht="15" customHeight="1" thickBot="1">
      <c r="B107" s="347"/>
      <c r="C107" s="348"/>
      <c r="D107" s="348"/>
      <c r="E107" s="349"/>
      <c r="F107" s="43">
        <v>42385</v>
      </c>
      <c r="G107" s="99"/>
      <c r="H107" s="43">
        <v>42417</v>
      </c>
      <c r="I107" s="43"/>
      <c r="J107" s="42">
        <v>42460</v>
      </c>
      <c r="K107" s="99"/>
      <c r="L107" s="42">
        <v>42479</v>
      </c>
      <c r="M107" s="43"/>
      <c r="N107" s="42">
        <v>42492</v>
      </c>
      <c r="O107" s="99"/>
      <c r="P107" s="43">
        <v>42524</v>
      </c>
      <c r="Q107" s="43"/>
      <c r="R107" s="42">
        <v>42555</v>
      </c>
      <c r="S107" s="43"/>
      <c r="T107" s="42">
        <v>42586</v>
      </c>
      <c r="U107" s="43"/>
      <c r="V107" s="42">
        <v>42618</v>
      </c>
      <c r="W107" s="99"/>
      <c r="X107" s="42">
        <v>42649</v>
      </c>
      <c r="Y107" s="43"/>
      <c r="Z107" s="42">
        <v>42681</v>
      </c>
      <c r="AA107" s="99"/>
      <c r="AB107" s="42">
        <v>42712</v>
      </c>
      <c r="AC107" s="124"/>
      <c r="AD107" s="137" t="s">
        <v>79</v>
      </c>
      <c r="AE107" s="138"/>
      <c r="AF107" s="43">
        <v>42741</v>
      </c>
      <c r="AG107" s="99"/>
      <c r="AH107" s="43">
        <v>42773</v>
      </c>
      <c r="AI107" s="99"/>
      <c r="AJ107" s="43">
        <v>42802</v>
      </c>
      <c r="AK107" s="99"/>
      <c r="AL107" s="43">
        <v>42834</v>
      </c>
      <c r="AM107" s="99"/>
      <c r="AN107" s="43">
        <v>42865</v>
      </c>
      <c r="AO107" s="99"/>
      <c r="AP107" s="43">
        <v>42897</v>
      </c>
      <c r="AQ107" s="43"/>
      <c r="AR107" s="42">
        <v>42928</v>
      </c>
      <c r="AS107" s="43"/>
      <c r="AT107" s="173">
        <v>42955</v>
      </c>
      <c r="AU107" s="157"/>
      <c r="AV107" s="173">
        <v>42987</v>
      </c>
      <c r="AW107" s="157"/>
      <c r="AX107" s="173">
        <v>43018</v>
      </c>
      <c r="AY107" s="157"/>
      <c r="AZ107" s="173">
        <v>43050</v>
      </c>
      <c r="BA107" s="157"/>
      <c r="BB107" s="42">
        <v>43081</v>
      </c>
      <c r="BC107" s="124"/>
      <c r="BD107" s="137" t="s">
        <v>85</v>
      </c>
      <c r="BE107" s="138"/>
      <c r="BF107" s="98">
        <v>43111</v>
      </c>
      <c r="BG107" s="43"/>
      <c r="BH107" s="42">
        <v>43143</v>
      </c>
      <c r="BI107" s="43"/>
      <c r="BJ107" s="42">
        <v>43172</v>
      </c>
      <c r="BK107" s="99"/>
      <c r="BL107" s="42">
        <v>43191</v>
      </c>
      <c r="BM107" s="99"/>
      <c r="BN107" s="42">
        <v>43222</v>
      </c>
      <c r="BO107" s="99"/>
      <c r="BP107" s="42">
        <v>43254</v>
      </c>
      <c r="BQ107" s="99"/>
      <c r="BR107" s="42">
        <v>43285</v>
      </c>
      <c r="BS107" s="99"/>
      <c r="BT107" s="137" t="s">
        <v>85</v>
      </c>
      <c r="BU107" s="138"/>
    </row>
    <row r="108" spans="2:73" ht="15" customHeight="1" thickTop="1" thickBot="1">
      <c r="B108" s="359" t="s">
        <v>15</v>
      </c>
      <c r="C108" s="360"/>
      <c r="D108" s="360"/>
      <c r="E108" s="361"/>
      <c r="F108" s="291">
        <v>10452</v>
      </c>
      <c r="G108" s="100"/>
      <c r="H108" s="291">
        <v>10459</v>
      </c>
      <c r="I108" s="100"/>
      <c r="J108" s="291">
        <v>10452</v>
      </c>
      <c r="K108" s="101"/>
      <c r="L108" s="100">
        <v>10452</v>
      </c>
      <c r="M108" s="101"/>
      <c r="N108" s="100">
        <v>10447</v>
      </c>
      <c r="O108" s="100"/>
      <c r="P108" s="291">
        <v>10447</v>
      </c>
      <c r="Q108" s="100"/>
      <c r="R108" s="291">
        <v>10498</v>
      </c>
      <c r="S108" s="100"/>
      <c r="T108" s="291">
        <v>10449</v>
      </c>
      <c r="U108" s="100"/>
      <c r="V108" s="291">
        <v>10449</v>
      </c>
      <c r="W108" s="100"/>
      <c r="X108" s="291">
        <v>10499</v>
      </c>
      <c r="Y108" s="100"/>
      <c r="Z108" s="291">
        <v>10376</v>
      </c>
      <c r="AA108" s="101"/>
      <c r="AB108" s="295">
        <v>10369</v>
      </c>
      <c r="AC108" s="296"/>
      <c r="AD108" s="301">
        <v>10369</v>
      </c>
      <c r="AE108" s="302"/>
      <c r="AF108" s="291">
        <v>10405</v>
      </c>
      <c r="AG108" s="100"/>
      <c r="AH108" s="291">
        <v>10405</v>
      </c>
      <c r="AI108" s="100"/>
      <c r="AJ108" s="291">
        <v>10500</v>
      </c>
      <c r="AK108" s="100"/>
      <c r="AL108" s="291">
        <v>10500</v>
      </c>
      <c r="AM108" s="100"/>
      <c r="AN108" s="291">
        <v>10488</v>
      </c>
      <c r="AO108" s="100"/>
      <c r="AP108" s="291">
        <v>10488</v>
      </c>
      <c r="AQ108" s="101"/>
      <c r="AR108" s="188">
        <v>10500</v>
      </c>
      <c r="AS108" s="189"/>
      <c r="AT108" s="188">
        <v>10500</v>
      </c>
      <c r="AU108" s="189"/>
      <c r="AV108" s="188">
        <v>10500</v>
      </c>
      <c r="AW108" s="189"/>
      <c r="AX108" s="188">
        <v>10500</v>
      </c>
      <c r="AY108" s="189"/>
      <c r="AZ108" s="188">
        <v>10500</v>
      </c>
      <c r="BA108" s="189"/>
      <c r="BB108" s="188">
        <v>10500</v>
      </c>
      <c r="BC108" s="189"/>
      <c r="BD108" s="424">
        <v>10500</v>
      </c>
      <c r="BE108" s="425"/>
      <c r="BF108" s="453">
        <v>10500</v>
      </c>
      <c r="BG108" s="101"/>
      <c r="BH108" s="100">
        <v>10500</v>
      </c>
      <c r="BI108" s="101"/>
      <c r="BJ108" s="100">
        <v>10199</v>
      </c>
      <c r="BK108" s="100"/>
      <c r="BL108" s="100">
        <v>10199</v>
      </c>
      <c r="BM108" s="100"/>
      <c r="BN108" s="100">
        <v>10199</v>
      </c>
      <c r="BO108" s="100"/>
      <c r="BP108" s="100">
        <v>10205</v>
      </c>
      <c r="BQ108" s="100"/>
      <c r="BR108" s="100">
        <v>10205</v>
      </c>
      <c r="BS108" s="100"/>
      <c r="BT108" s="446">
        <v>10205</v>
      </c>
      <c r="BU108" s="447"/>
    </row>
    <row r="109" spans="2:73" ht="15" customHeight="1" thickTop="1">
      <c r="B109" s="350" t="s">
        <v>56</v>
      </c>
      <c r="C109" s="351"/>
      <c r="D109" s="351"/>
      <c r="E109" s="352"/>
      <c r="F109" s="271">
        <v>0.49399999999999999</v>
      </c>
      <c r="G109" s="102"/>
      <c r="H109" s="271">
        <v>0.53</v>
      </c>
      <c r="I109" s="102"/>
      <c r="J109" s="271">
        <v>0.50743000000000005</v>
      </c>
      <c r="K109" s="103"/>
      <c r="L109" s="102">
        <v>0.498</v>
      </c>
      <c r="M109" s="103"/>
      <c r="N109" s="102">
        <v>0.45472800000000002</v>
      </c>
      <c r="O109" s="102"/>
      <c r="P109" s="271">
        <v>0.45907916148176497</v>
      </c>
      <c r="Q109" s="102"/>
      <c r="R109" s="271">
        <v>0.472495</v>
      </c>
      <c r="S109" s="102"/>
      <c r="T109" s="271">
        <v>0.45112039769202</v>
      </c>
      <c r="U109" s="102"/>
      <c r="V109" s="271">
        <v>0.44966663476568702</v>
      </c>
      <c r="W109" s="102"/>
      <c r="X109" s="271">
        <v>0.47099999999999997</v>
      </c>
      <c r="Y109" s="102"/>
      <c r="Z109" s="271">
        <v>0.48506489334361402</v>
      </c>
      <c r="AA109" s="103"/>
      <c r="AB109" s="289">
        <v>0.44700000000000001</v>
      </c>
      <c r="AC109" s="290"/>
      <c r="AD109" s="413">
        <v>0.47659117394025713</v>
      </c>
      <c r="AE109" s="414"/>
      <c r="AF109" s="271">
        <v>0.49574099999999999</v>
      </c>
      <c r="AG109" s="102"/>
      <c r="AH109" s="271">
        <v>0.52631629999999996</v>
      </c>
      <c r="AI109" s="102"/>
      <c r="AJ109" s="271">
        <v>0.51100000000000001</v>
      </c>
      <c r="AK109" s="102"/>
      <c r="AL109" s="271">
        <v>0.483628</v>
      </c>
      <c r="AM109" s="102"/>
      <c r="AN109" s="271">
        <v>0.44700000000000001</v>
      </c>
      <c r="AO109" s="102"/>
      <c r="AP109" s="271">
        <v>0.45500000000000002</v>
      </c>
      <c r="AQ109" s="103"/>
      <c r="AR109" s="122">
        <v>0.44400000000000001</v>
      </c>
      <c r="AS109" s="123"/>
      <c r="AT109" s="122">
        <v>0.46</v>
      </c>
      <c r="AU109" s="123"/>
      <c r="AV109" s="122">
        <v>0.47299999999999998</v>
      </c>
      <c r="AW109" s="123"/>
      <c r="AX109" s="122">
        <v>0.47399999999999998</v>
      </c>
      <c r="AY109" s="123"/>
      <c r="AZ109" s="122">
        <v>0.45474599999999998</v>
      </c>
      <c r="BA109" s="123"/>
      <c r="BB109" s="122">
        <v>0.433</v>
      </c>
      <c r="BC109" s="123"/>
      <c r="BD109" s="426">
        <v>0.47497772000000005</v>
      </c>
      <c r="BE109" s="427"/>
      <c r="BF109" s="454">
        <v>0.46200000000000002</v>
      </c>
      <c r="BG109" s="103"/>
      <c r="BH109" s="102">
        <v>0.51300000000000001</v>
      </c>
      <c r="BI109" s="103"/>
      <c r="BJ109" s="102">
        <v>0.45537987000000002</v>
      </c>
      <c r="BK109" s="102"/>
      <c r="BL109" s="102">
        <v>0.4539203</v>
      </c>
      <c r="BM109" s="102"/>
      <c r="BN109" s="102">
        <v>0.439</v>
      </c>
      <c r="BO109" s="102"/>
      <c r="BP109" s="102">
        <v>0.43969999999999998</v>
      </c>
      <c r="BQ109" s="102"/>
      <c r="BR109" s="102">
        <v>0.44828000000000001</v>
      </c>
      <c r="BS109" s="102"/>
      <c r="BT109" s="448">
        <v>0.45878229571428575</v>
      </c>
      <c r="BU109" s="449"/>
    </row>
    <row r="110" spans="2:73" ht="15" customHeight="1" thickBot="1">
      <c r="B110" s="356" t="s">
        <v>35</v>
      </c>
      <c r="C110" s="357"/>
      <c r="D110" s="357"/>
      <c r="E110" s="358"/>
      <c r="F110" s="105">
        <v>-0.12</v>
      </c>
      <c r="G110" s="273"/>
      <c r="H110" s="105">
        <v>-0.107</v>
      </c>
      <c r="I110" s="273"/>
      <c r="J110" s="105">
        <v>-0.06</v>
      </c>
      <c r="K110" s="105"/>
      <c r="L110" s="104">
        <v>-0.114</v>
      </c>
      <c r="M110" s="105"/>
      <c r="N110" s="104">
        <v>-0.112</v>
      </c>
      <c r="O110" s="273"/>
      <c r="P110" s="105">
        <v>-7.9000000000000001E-2</v>
      </c>
      <c r="Q110" s="273"/>
      <c r="R110" s="105">
        <v>-6.0999999999999999E-2</v>
      </c>
      <c r="S110" s="273"/>
      <c r="T110" s="105">
        <v>-0.14499999999999999</v>
      </c>
      <c r="U110" s="273"/>
      <c r="V110" s="105">
        <v>-9.9000000000000005E-2</v>
      </c>
      <c r="W110" s="273"/>
      <c r="X110" s="105">
        <v>-4.7E-2</v>
      </c>
      <c r="Y110" s="273"/>
      <c r="Z110" s="105">
        <v>-5.6000000000000001E-2</v>
      </c>
      <c r="AA110" s="105"/>
      <c r="AB110" s="104">
        <v>-5.5E-2</v>
      </c>
      <c r="AC110" s="148"/>
      <c r="AD110" s="292">
        <v>-8.8999999999999996E-2</v>
      </c>
      <c r="AE110" s="293"/>
      <c r="AF110" s="105">
        <v>5.0000000000000001E-3</v>
      </c>
      <c r="AG110" s="273"/>
      <c r="AH110" s="105">
        <v>-7.0000000000000001E-3</v>
      </c>
      <c r="AI110" s="273"/>
      <c r="AJ110" s="105">
        <v>7.0000000000000001E-3</v>
      </c>
      <c r="AK110" s="273"/>
      <c r="AL110" s="105">
        <v>-2.9000000000000001E-2</v>
      </c>
      <c r="AM110" s="273"/>
      <c r="AN110" s="105">
        <v>-1.7000000000000001E-2</v>
      </c>
      <c r="AO110" s="273"/>
      <c r="AP110" s="105">
        <v>-8.0000000000000002E-3</v>
      </c>
      <c r="AQ110" s="105"/>
      <c r="AR110" s="104">
        <v>-0.06</v>
      </c>
      <c r="AS110" s="105"/>
      <c r="AT110" s="104">
        <v>1.6E-2</v>
      </c>
      <c r="AU110" s="105"/>
      <c r="AV110" s="104">
        <v>5.2999999999999999E-2</v>
      </c>
      <c r="AW110" s="105"/>
      <c r="AX110" s="104">
        <v>6.0000000000000001E-3</v>
      </c>
      <c r="AY110" s="105"/>
      <c r="AZ110" s="104">
        <v>-6.3E-2</v>
      </c>
      <c r="BA110" s="105"/>
      <c r="BB110" s="104">
        <v>-3.2000000000000001E-2</v>
      </c>
      <c r="BC110" s="105"/>
      <c r="BD110" s="292">
        <v>-8.9999999999999993E-3</v>
      </c>
      <c r="BE110" s="293"/>
      <c r="BF110" s="415">
        <v>-6.8000000000000005E-2</v>
      </c>
      <c r="BG110" s="105"/>
      <c r="BH110" s="104">
        <v>-2.5000000000000001E-2</v>
      </c>
      <c r="BI110" s="105"/>
      <c r="BJ110" s="104">
        <v>-0.108</v>
      </c>
      <c r="BK110" s="273"/>
      <c r="BL110" s="104">
        <v>-6.0999999999999999E-2</v>
      </c>
      <c r="BM110" s="273"/>
      <c r="BN110" s="104">
        <v>-1.7999999999999999E-2</v>
      </c>
      <c r="BO110" s="273"/>
      <c r="BP110" s="104">
        <v>-3.4602803933252546E-2</v>
      </c>
      <c r="BQ110" s="273"/>
      <c r="BR110" s="104">
        <v>9.3952477722174521E-3</v>
      </c>
      <c r="BS110" s="273"/>
      <c r="BT110" s="292">
        <v>-4.5112120728508454E-2</v>
      </c>
      <c r="BU110" s="293"/>
    </row>
    <row r="111" spans="2:73" ht="15" customHeight="1">
      <c r="B111" s="346" t="s">
        <v>4</v>
      </c>
      <c r="C111" s="346"/>
      <c r="D111" s="3" t="s">
        <v>10</v>
      </c>
      <c r="AT111" s="36"/>
    </row>
    <row r="112" spans="2:73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1753">
    <mergeCell ref="BR90:BS90"/>
    <mergeCell ref="BR91:BS91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T25:BU25"/>
    <mergeCell ref="BT26:BU26"/>
    <mergeCell ref="BT27:BU27"/>
    <mergeCell ref="BT28:BU28"/>
    <mergeCell ref="BR107:BS107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99:BS99"/>
    <mergeCell ref="BR80:BS80"/>
    <mergeCell ref="BR81:BS81"/>
    <mergeCell ref="BR87:BS87"/>
    <mergeCell ref="BR88:BS88"/>
    <mergeCell ref="BR89:BS89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  <mergeCell ref="BT57:BU57"/>
    <mergeCell ref="BT58:BU58"/>
    <mergeCell ref="BT59:BU59"/>
    <mergeCell ref="BT60:BU60"/>
    <mergeCell ref="BN57:BO57"/>
    <mergeCell ref="BN58:BO58"/>
    <mergeCell ref="BN59:BO59"/>
    <mergeCell ref="BP90:BQ90"/>
    <mergeCell ref="BP91:BQ91"/>
    <mergeCell ref="BN98:BO98"/>
    <mergeCell ref="BP60:BQ60"/>
    <mergeCell ref="BP66:BQ66"/>
    <mergeCell ref="BP67:BQ67"/>
    <mergeCell ref="BP68:BQ68"/>
    <mergeCell ref="BP69:BQ69"/>
    <mergeCell ref="BP70:BQ70"/>
    <mergeCell ref="BP71:BQ71"/>
    <mergeCell ref="BP72:BQ72"/>
    <mergeCell ref="BP79:BQ79"/>
    <mergeCell ref="BP80:BQ80"/>
    <mergeCell ref="BP81:BQ81"/>
    <mergeCell ref="BP59:BQ59"/>
    <mergeCell ref="BV44:BW44"/>
    <mergeCell ref="BV45:BW45"/>
    <mergeCell ref="BV46:BW46"/>
    <mergeCell ref="BV47:BW47"/>
    <mergeCell ref="BN43:BO43"/>
    <mergeCell ref="BN44:BO44"/>
    <mergeCell ref="BN45:BO45"/>
    <mergeCell ref="BN46:BO46"/>
    <mergeCell ref="BN15:BO1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T35:BU35"/>
    <mergeCell ref="BT36:BU36"/>
    <mergeCell ref="BT37:BU37"/>
    <mergeCell ref="BL81:BM81"/>
    <mergeCell ref="BL60:BM60"/>
    <mergeCell ref="BL66:BM66"/>
    <mergeCell ref="BL18:BM18"/>
    <mergeCell ref="BL25:BM25"/>
    <mergeCell ref="BL26:BM26"/>
    <mergeCell ref="BL27:BM27"/>
    <mergeCell ref="BL28:BM28"/>
    <mergeCell ref="BJ44:BK44"/>
    <mergeCell ref="BJ45:BK45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N66:BO66"/>
    <mergeCell ref="BN67:BO67"/>
    <mergeCell ref="BV66:BW66"/>
    <mergeCell ref="BV67:BW67"/>
    <mergeCell ref="BV68:BW68"/>
    <mergeCell ref="BV69:BW69"/>
    <mergeCell ref="BV70:BW70"/>
    <mergeCell ref="BV71:BW71"/>
    <mergeCell ref="BV72:BW72"/>
    <mergeCell ref="BN48:BO48"/>
    <mergeCell ref="BR70:BS70"/>
    <mergeCell ref="BR71:BS71"/>
    <mergeCell ref="BN47:BO47"/>
    <mergeCell ref="BV35:BW35"/>
    <mergeCell ref="BH44:BI44"/>
    <mergeCell ref="BH45:BI45"/>
    <mergeCell ref="BH46:BI46"/>
    <mergeCell ref="BH47:BI47"/>
    <mergeCell ref="BH48:BI48"/>
    <mergeCell ref="BH66:BI66"/>
    <mergeCell ref="BH67:BI67"/>
    <mergeCell ref="BH68:BI68"/>
    <mergeCell ref="BH69:BI69"/>
    <mergeCell ref="BH70:BI70"/>
    <mergeCell ref="BH71:BI71"/>
    <mergeCell ref="BH72:BI72"/>
    <mergeCell ref="BH54:BI54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7:BM107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99:BI99"/>
    <mergeCell ref="BL108:BM108"/>
    <mergeCell ref="BL110:BM110"/>
    <mergeCell ref="BT98:BU98"/>
    <mergeCell ref="BT99:BU99"/>
    <mergeCell ref="BT100:BU100"/>
    <mergeCell ref="BT107:BU107"/>
    <mergeCell ref="BT108:BU108"/>
    <mergeCell ref="BT109:BU109"/>
    <mergeCell ref="BT110:BU110"/>
    <mergeCell ref="BN91:BO91"/>
    <mergeCell ref="BV79:BW79"/>
    <mergeCell ref="BV80:BW80"/>
    <mergeCell ref="BV81:BW81"/>
    <mergeCell ref="BP87:BQ87"/>
    <mergeCell ref="BP88:BQ88"/>
    <mergeCell ref="BP89:BQ89"/>
    <mergeCell ref="BV87:BW87"/>
    <mergeCell ref="BV88:BW88"/>
    <mergeCell ref="BV89:BW89"/>
    <mergeCell ref="BV90:BW90"/>
    <mergeCell ref="BV91:BW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L79:BM79"/>
    <mergeCell ref="BF60:BG60"/>
    <mergeCell ref="BH60:BI60"/>
    <mergeCell ref="BN60:BO6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N72:BO72"/>
    <mergeCell ref="BN56:BO56"/>
    <mergeCell ref="BV36:BW36"/>
    <mergeCell ref="BF37:BG37"/>
    <mergeCell ref="BH37:BI37"/>
    <mergeCell ref="BV37:BW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P18:BQ18"/>
    <mergeCell ref="BV43:BW43"/>
    <mergeCell ref="BT43:BU43"/>
    <mergeCell ref="AR56:AS56"/>
    <mergeCell ref="AR57:AS57"/>
    <mergeCell ref="AR58:AS58"/>
    <mergeCell ref="AR59:AS59"/>
    <mergeCell ref="AR60:AS60"/>
    <mergeCell ref="AX43:AY43"/>
    <mergeCell ref="AX44:AY44"/>
    <mergeCell ref="AX45:AY45"/>
    <mergeCell ref="AX46:AY46"/>
    <mergeCell ref="AR107:AS107"/>
    <mergeCell ref="AR89:AS89"/>
    <mergeCell ref="AR90:AS90"/>
    <mergeCell ref="AV59:AW59"/>
    <mergeCell ref="AR99:AS99"/>
    <mergeCell ref="AT69:AU69"/>
    <mergeCell ref="AV70:AW70"/>
    <mergeCell ref="AV71:AW71"/>
    <mergeCell ref="AR70:AS70"/>
    <mergeCell ref="AR71:AS71"/>
    <mergeCell ref="AT70:AU70"/>
    <mergeCell ref="AT71:AU71"/>
    <mergeCell ref="AT79:AU79"/>
    <mergeCell ref="AX58:AY58"/>
    <mergeCell ref="AX59:AY59"/>
    <mergeCell ref="AV45:AW45"/>
    <mergeCell ref="AV54:AW54"/>
    <mergeCell ref="AV55:AW55"/>
    <mergeCell ref="AX66:AY66"/>
    <mergeCell ref="AX67:AY67"/>
    <mergeCell ref="AX68:AY68"/>
    <mergeCell ref="AX69:AY69"/>
    <mergeCell ref="AX70:AY70"/>
    <mergeCell ref="AP27:AQ27"/>
    <mergeCell ref="AX91:AY91"/>
    <mergeCell ref="AR27:AS27"/>
    <mergeCell ref="AR28:AS28"/>
    <mergeCell ref="AV79:AW79"/>
    <mergeCell ref="AT110:AU110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88:AW88"/>
    <mergeCell ref="AT88:AU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X109:AY109"/>
    <mergeCell ref="AV108:AW108"/>
    <mergeCell ref="AV109:AW109"/>
    <mergeCell ref="BB108:BC108"/>
    <mergeCell ref="AR100:AS100"/>
    <mergeCell ref="AR98:AS98"/>
    <mergeCell ref="AR81:AS81"/>
    <mergeCell ref="AR91:AS91"/>
    <mergeCell ref="AT108:AU108"/>
    <mergeCell ref="AT81:AU81"/>
    <mergeCell ref="AR87:AS87"/>
    <mergeCell ref="AR88:AS88"/>
    <mergeCell ref="AR35:AS35"/>
    <mergeCell ref="AR36:AS36"/>
    <mergeCell ref="AR37:AS37"/>
    <mergeCell ref="AR43:AS43"/>
    <mergeCell ref="AP28:AQ28"/>
    <mergeCell ref="AP58:AQ58"/>
    <mergeCell ref="AP59:AQ59"/>
    <mergeCell ref="AP60:AQ60"/>
    <mergeCell ref="AP66:AQ66"/>
    <mergeCell ref="AP67:AQ67"/>
    <mergeCell ref="AR55:AS55"/>
    <mergeCell ref="BB71:BC71"/>
    <mergeCell ref="BB72:BC72"/>
    <mergeCell ref="BB80:BC80"/>
    <mergeCell ref="BB81:BC81"/>
    <mergeCell ref="AZ36:BA36"/>
    <mergeCell ref="AZ88:BA88"/>
    <mergeCell ref="AZ46:BA46"/>
    <mergeCell ref="AZ47:BA47"/>
    <mergeCell ref="AZ48:BA48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V66:AW66"/>
    <mergeCell ref="AV56:AW56"/>
    <mergeCell ref="AV48:AW48"/>
    <mergeCell ref="AT80:AU80"/>
    <mergeCell ref="AT68:AU68"/>
    <mergeCell ref="AX54:AY54"/>
    <mergeCell ref="AX55:AY55"/>
    <mergeCell ref="AX56:AY56"/>
    <mergeCell ref="AX57:AY57"/>
    <mergeCell ref="AR48:AS48"/>
    <mergeCell ref="AR54:AS54"/>
    <mergeCell ref="AX87:AY87"/>
    <mergeCell ref="AX88:AY88"/>
    <mergeCell ref="AX89:AY89"/>
    <mergeCell ref="AX90:AY90"/>
    <mergeCell ref="AV58:AW58"/>
    <mergeCell ref="B93:C93"/>
    <mergeCell ref="F59:G59"/>
    <mergeCell ref="H71:I71"/>
    <mergeCell ref="F71:G71"/>
    <mergeCell ref="F70:G70"/>
    <mergeCell ref="F69:G69"/>
    <mergeCell ref="F60:G60"/>
    <mergeCell ref="F58:G58"/>
    <mergeCell ref="AN71:AO71"/>
    <mergeCell ref="AN72:AO72"/>
    <mergeCell ref="AF35:AG35"/>
    <mergeCell ref="AP35:AQ35"/>
    <mergeCell ref="AN37:AO37"/>
    <mergeCell ref="AL28:AM28"/>
    <mergeCell ref="AL35:AM35"/>
    <mergeCell ref="AN46:AO46"/>
    <mergeCell ref="AN35:AO35"/>
    <mergeCell ref="AN36:AO36"/>
    <mergeCell ref="AN28:AO28"/>
    <mergeCell ref="AL47:AM47"/>
    <mergeCell ref="AL48:AM48"/>
    <mergeCell ref="AH35:AI35"/>
    <mergeCell ref="AJ55:AK55"/>
    <mergeCell ref="B88:E88"/>
    <mergeCell ref="AN70:AO70"/>
    <mergeCell ref="AP69:AQ69"/>
    <mergeCell ref="AP70:AQ70"/>
    <mergeCell ref="AN91:AO91"/>
    <mergeCell ref="AP46:AQ46"/>
    <mergeCell ref="AL90:AM90"/>
    <mergeCell ref="AL67:AM67"/>
    <mergeCell ref="AN67:AO67"/>
    <mergeCell ref="B101:C101"/>
    <mergeCell ref="F98:G98"/>
    <mergeCell ref="AF98:AG98"/>
    <mergeCell ref="P99:Q99"/>
    <mergeCell ref="J98:K98"/>
    <mergeCell ref="L98:M98"/>
    <mergeCell ref="N98:O98"/>
    <mergeCell ref="P98:Q98"/>
    <mergeCell ref="AH98:AI98"/>
    <mergeCell ref="V98:W98"/>
    <mergeCell ref="X98:Y98"/>
    <mergeCell ref="H98:I98"/>
    <mergeCell ref="B98:E98"/>
    <mergeCell ref="T98:U98"/>
    <mergeCell ref="N90:O90"/>
    <mergeCell ref="AL91:AM91"/>
    <mergeCell ref="AJ57:AK57"/>
    <mergeCell ref="AL100:AM100"/>
    <mergeCell ref="X100:Y100"/>
    <mergeCell ref="Z100:AA100"/>
    <mergeCell ref="AB100:AC100"/>
    <mergeCell ref="F100:G100"/>
    <mergeCell ref="B100:E100"/>
    <mergeCell ref="R100:S100"/>
    <mergeCell ref="T100:U100"/>
    <mergeCell ref="V100:W100"/>
    <mergeCell ref="R99:S99"/>
    <mergeCell ref="T99:U99"/>
    <mergeCell ref="V99:W99"/>
    <mergeCell ref="X99:Y99"/>
    <mergeCell ref="B99:E99"/>
    <mergeCell ref="AH99:AI99"/>
    <mergeCell ref="H99:I99"/>
    <mergeCell ref="J99:K99"/>
    <mergeCell ref="L99:M99"/>
    <mergeCell ref="N99:O99"/>
    <mergeCell ref="X91:Y91"/>
    <mergeCell ref="J71:K7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N90:AO90"/>
    <mergeCell ref="AN80:AO80"/>
    <mergeCell ref="AN81:AO81"/>
    <mergeCell ref="AN87:AO87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P36:AQ36"/>
    <mergeCell ref="AP37:AQ37"/>
    <mergeCell ref="AP43:AQ43"/>
    <mergeCell ref="AP44:AQ44"/>
    <mergeCell ref="AP45:AQ45"/>
    <mergeCell ref="AN107:AO107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AL60:AM60"/>
    <mergeCell ref="AL58:AM58"/>
    <mergeCell ref="AL59:AM59"/>
    <mergeCell ref="AN55:AO55"/>
    <mergeCell ref="AN56:AO56"/>
    <mergeCell ref="AN57:AO57"/>
    <mergeCell ref="AL54:AM54"/>
    <mergeCell ref="AL55:AM55"/>
    <mergeCell ref="AL56:AM56"/>
    <mergeCell ref="AL57:AM57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L37:AM37"/>
    <mergeCell ref="AT16:AU16"/>
    <mergeCell ref="AJ26:AK26"/>
    <mergeCell ref="AJ54:AK54"/>
    <mergeCell ref="AJ56:AK56"/>
    <mergeCell ref="AR66:AS66"/>
    <mergeCell ref="AR67:AS67"/>
    <mergeCell ref="AR44:AS44"/>
    <mergeCell ref="AR45:AS45"/>
    <mergeCell ref="AP7:AQ7"/>
    <mergeCell ref="AP8:AQ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V108:W108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60:AG60"/>
    <mergeCell ref="T107:U107"/>
    <mergeCell ref="T88:U88"/>
    <mergeCell ref="T89:U89"/>
    <mergeCell ref="T90:U90"/>
    <mergeCell ref="R107:S107"/>
    <mergeCell ref="R98:S98"/>
    <mergeCell ref="R91:S91"/>
    <mergeCell ref="R90:S90"/>
    <mergeCell ref="R28:S28"/>
    <mergeCell ref="V60:W60"/>
    <mergeCell ref="R56:S56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J80:K80"/>
    <mergeCell ref="J81:K81"/>
    <mergeCell ref="P108:Q108"/>
    <mergeCell ref="N68:O68"/>
    <mergeCell ref="N71:O71"/>
    <mergeCell ref="N70:O70"/>
    <mergeCell ref="L69:M69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7:O87"/>
    <mergeCell ref="J108:K108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P100:Q100"/>
    <mergeCell ref="P88:Q88"/>
    <mergeCell ref="P90:Q90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V81:W81"/>
    <mergeCell ref="V87:W87"/>
    <mergeCell ref="V79:W79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T110:U110"/>
    <mergeCell ref="T109:U109"/>
    <mergeCell ref="X25:Y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Z9:AA9"/>
    <mergeCell ref="T16:U16"/>
    <mergeCell ref="R45:S45"/>
    <mergeCell ref="R26:S26"/>
    <mergeCell ref="R27:S27"/>
    <mergeCell ref="R17:S17"/>
    <mergeCell ref="P27:Q27"/>
    <mergeCell ref="N28:O28"/>
    <mergeCell ref="T15:U15"/>
    <mergeCell ref="R15:S15"/>
    <mergeCell ref="V9:W9"/>
    <mergeCell ref="L45:M45"/>
    <mergeCell ref="P28:Q28"/>
    <mergeCell ref="N36:O36"/>
    <mergeCell ref="L25:M25"/>
    <mergeCell ref="V27:W27"/>
    <mergeCell ref="AD9:AE9"/>
    <mergeCell ref="T8:U8"/>
    <mergeCell ref="P16:Q16"/>
    <mergeCell ref="P17:Q17"/>
    <mergeCell ref="N26:O26"/>
    <mergeCell ref="N27:O27"/>
    <mergeCell ref="R25:S25"/>
    <mergeCell ref="R16:S16"/>
    <mergeCell ref="J46:K46"/>
    <mergeCell ref="N25:O25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N44:O44"/>
    <mergeCell ref="N45:O45"/>
    <mergeCell ref="J44:K44"/>
    <mergeCell ref="N54:O54"/>
    <mergeCell ref="N55:O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J48:K48"/>
    <mergeCell ref="N7:O7"/>
    <mergeCell ref="N8:O8"/>
    <mergeCell ref="N9:O9"/>
    <mergeCell ref="V47:W47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82:C8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81:E81"/>
    <mergeCell ref="H70:I70"/>
    <mergeCell ref="J68:K68"/>
    <mergeCell ref="B73:C73"/>
    <mergeCell ref="B74:C74"/>
    <mergeCell ref="B87:E87"/>
    <mergeCell ref="B80:E80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L68:M68"/>
    <mergeCell ref="F68:G68"/>
    <mergeCell ref="H87:I87"/>
    <mergeCell ref="L87:M87"/>
    <mergeCell ref="H72:I72"/>
    <mergeCell ref="H79:I79"/>
    <mergeCell ref="H80:I80"/>
    <mergeCell ref="H81:I81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N56:O56"/>
    <mergeCell ref="N59:O59"/>
    <mergeCell ref="N47:O47"/>
    <mergeCell ref="P57:Q57"/>
    <mergeCell ref="T58:U58"/>
    <mergeCell ref="T59:U59"/>
    <mergeCell ref="H68:I68"/>
    <mergeCell ref="P60:Q60"/>
    <mergeCell ref="P66:Q66"/>
    <mergeCell ref="P58:Q58"/>
    <mergeCell ref="J66:K66"/>
    <mergeCell ref="J60:K60"/>
    <mergeCell ref="R66:S66"/>
    <mergeCell ref="R59:S59"/>
    <mergeCell ref="P47:Q47"/>
    <mergeCell ref="P54:Q54"/>
    <mergeCell ref="T60:U60"/>
    <mergeCell ref="L56:M56"/>
    <mergeCell ref="H48:I48"/>
    <mergeCell ref="T48:U48"/>
    <mergeCell ref="T54:U54"/>
    <mergeCell ref="T68:U68"/>
    <mergeCell ref="L48:M48"/>
    <mergeCell ref="H66:I66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H69:I69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X87:Y87"/>
    <mergeCell ref="X88:Y88"/>
    <mergeCell ref="X89:Y89"/>
    <mergeCell ref="AD70:AE70"/>
    <mergeCell ref="Z57:AA57"/>
    <mergeCell ref="Z59:AA59"/>
    <mergeCell ref="X81:Y81"/>
    <mergeCell ref="Z81:AA81"/>
    <mergeCell ref="Z87:AA87"/>
    <mergeCell ref="AD54:AE54"/>
    <mergeCell ref="AD55:AE55"/>
    <mergeCell ref="AF66:AG66"/>
    <mergeCell ref="AH66:AI66"/>
    <mergeCell ref="AH60:AI60"/>
    <mergeCell ref="AH57:AI57"/>
    <mergeCell ref="AF58:AG58"/>
    <mergeCell ref="AH58:AI58"/>
    <mergeCell ref="AH71:AI71"/>
    <mergeCell ref="AH56:AI56"/>
    <mergeCell ref="AF57:AG57"/>
    <mergeCell ref="AD56:AE56"/>
    <mergeCell ref="AH27:AI27"/>
    <mergeCell ref="AF25:AG25"/>
    <mergeCell ref="AF26:AG26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Z43:AA43"/>
    <mergeCell ref="AB43:AC43"/>
    <mergeCell ref="Z45:AA45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Z69:AA69"/>
    <mergeCell ref="AB69:AC69"/>
    <mergeCell ref="Z70:AA70"/>
    <mergeCell ref="AB88:AC88"/>
    <mergeCell ref="AD88:AE88"/>
    <mergeCell ref="Z72:AA72"/>
    <mergeCell ref="AJ89:AK89"/>
    <mergeCell ref="AJ81:AK81"/>
    <mergeCell ref="AJ90:AK90"/>
    <mergeCell ref="AJ70:AK70"/>
    <mergeCell ref="AJ71:AK71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AJ87:AK87"/>
    <mergeCell ref="AJ88:AK88"/>
    <mergeCell ref="AB79:AC79"/>
    <mergeCell ref="AB80:AC80"/>
    <mergeCell ref="AH70:AI70"/>
    <mergeCell ref="AF71:AG71"/>
    <mergeCell ref="AB47:AC47"/>
    <mergeCell ref="AB48:AC48"/>
    <mergeCell ref="AB58:AC58"/>
    <mergeCell ref="AB60:AC60"/>
    <mergeCell ref="AB66:AC66"/>
    <mergeCell ref="AB59:AC59"/>
    <mergeCell ref="AB28:AC28"/>
    <mergeCell ref="Z35:AA35"/>
    <mergeCell ref="AD36:AE36"/>
    <mergeCell ref="AB46:AC46"/>
    <mergeCell ref="AJ45:AK45"/>
    <mergeCell ref="AJ46:AK46"/>
    <mergeCell ref="AJ47:AK47"/>
    <mergeCell ref="AJ37:AK37"/>
    <mergeCell ref="AD47:AE47"/>
    <mergeCell ref="AD48:AE48"/>
    <mergeCell ref="AH43:AI43"/>
    <mergeCell ref="AF44:AG44"/>
    <mergeCell ref="AB35:AC35"/>
    <mergeCell ref="AB36:AC36"/>
    <mergeCell ref="AB37:AC37"/>
    <mergeCell ref="AB29:AC29"/>
    <mergeCell ref="Z36:AA36"/>
    <mergeCell ref="AH45:AI45"/>
    <mergeCell ref="AB55:AC55"/>
    <mergeCell ref="AB57:AC57"/>
    <mergeCell ref="Z56:AA56"/>
    <mergeCell ref="AB56:AC56"/>
    <mergeCell ref="AJ28:AK28"/>
    <mergeCell ref="AJ35:AK35"/>
    <mergeCell ref="AB18:AC18"/>
    <mergeCell ref="X70:Y70"/>
    <mergeCell ref="X71:Y71"/>
    <mergeCell ref="X46:Y46"/>
    <mergeCell ref="Z44:AA44"/>
    <mergeCell ref="P48:Q48"/>
    <mergeCell ref="V48:W48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Z27:AA27"/>
    <mergeCell ref="V28:W28"/>
    <mergeCell ref="AB45:AC45"/>
    <mergeCell ref="R60:S60"/>
    <mergeCell ref="P71:Q71"/>
    <mergeCell ref="AJ58:AK58"/>
    <mergeCell ref="AF15:AG15"/>
    <mergeCell ref="AV107:AW107"/>
    <mergeCell ref="AV89:AW89"/>
    <mergeCell ref="AV90:AW90"/>
    <mergeCell ref="AV91:AW91"/>
    <mergeCell ref="AV98:AW98"/>
    <mergeCell ref="AV99:AW99"/>
    <mergeCell ref="AV100:AW100"/>
    <mergeCell ref="AT67:AU67"/>
    <mergeCell ref="AT46:AU46"/>
    <mergeCell ref="AT47:AU47"/>
    <mergeCell ref="AT48:AU48"/>
    <mergeCell ref="AT17:AU17"/>
    <mergeCell ref="AT59:AU59"/>
    <mergeCell ref="AT60:AU60"/>
    <mergeCell ref="AT44:AU44"/>
    <mergeCell ref="AT45:AU45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AF54:AG54"/>
    <mergeCell ref="AH54:AI54"/>
    <mergeCell ref="AF55:AG55"/>
    <mergeCell ref="AH55:AI55"/>
    <mergeCell ref="AF47:AG47"/>
    <mergeCell ref="AF16:AG16"/>
    <mergeCell ref="AH15:AI15"/>
    <mergeCell ref="AH16:AI16"/>
    <mergeCell ref="BD15:BE15"/>
    <mergeCell ref="AZ28:BA28"/>
    <mergeCell ref="AX47:AY47"/>
    <mergeCell ref="AZ18:BA18"/>
    <mergeCell ref="AV25:AW25"/>
    <mergeCell ref="AV26:AW26"/>
    <mergeCell ref="AV27:AW27"/>
    <mergeCell ref="AV28:AW28"/>
    <mergeCell ref="BB45:BC45"/>
    <mergeCell ref="AH44:AI44"/>
    <mergeCell ref="AF45:AG45"/>
    <mergeCell ref="AH28:AI28"/>
    <mergeCell ref="AF36:AG36"/>
    <mergeCell ref="AH36:AI36"/>
    <mergeCell ref="AL46:AM46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F18:AG18"/>
    <mergeCell ref="AH18:AI18"/>
    <mergeCell ref="AX25:AY25"/>
    <mergeCell ref="AX26:AY26"/>
    <mergeCell ref="AX27:AY27"/>
    <mergeCell ref="AX28:AY28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BD37:BE37"/>
    <mergeCell ref="AZ15:BA15"/>
    <mergeCell ref="AZ16:BA16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AX71:AY71"/>
    <mergeCell ref="AX72:AY72"/>
    <mergeCell ref="AX79:AY79"/>
    <mergeCell ref="AX80:AY80"/>
    <mergeCell ref="AX81:AY81"/>
    <mergeCell ref="AV43:AW43"/>
    <mergeCell ref="V59:W59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80:AW80"/>
    <mergeCell ref="AV7:AW7"/>
    <mergeCell ref="AX18:AY18"/>
    <mergeCell ref="AT35:AU35"/>
    <mergeCell ref="AX17:AY17"/>
    <mergeCell ref="AX35:AY35"/>
    <mergeCell ref="AX36:AY36"/>
    <mergeCell ref="AX37:AY37"/>
    <mergeCell ref="AX60:AY60"/>
    <mergeCell ref="AZ108:BA108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AZ107:BA107"/>
    <mergeCell ref="BD43:BE43"/>
    <mergeCell ref="BD44:BE44"/>
    <mergeCell ref="BD45:BE45"/>
    <mergeCell ref="BD46:BE46"/>
    <mergeCell ref="BD47:BE47"/>
    <mergeCell ref="BD48:BE48"/>
    <mergeCell ref="BD107:BE107"/>
    <mergeCell ref="AZ37:BA37"/>
    <mergeCell ref="AZ43:BA43"/>
    <mergeCell ref="AZ44:BA44"/>
    <mergeCell ref="AZ45:BA45"/>
    <mergeCell ref="BD58:BE58"/>
    <mergeCell ref="BD59:BE59"/>
    <mergeCell ref="BD55:BE55"/>
    <mergeCell ref="BD56:BE56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36:BE36"/>
    <mergeCell ref="BH100:BI100"/>
    <mergeCell ref="BH107:BI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R17:BS17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H36:BI36"/>
    <mergeCell ref="B2:BW3"/>
    <mergeCell ref="BT4:BW4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68:BS68"/>
    <mergeCell ref="BR69:BS69"/>
    <mergeCell ref="BR72:BS72"/>
    <mergeCell ref="BR100:BS100"/>
    <mergeCell ref="BF7:BG7"/>
    <mergeCell ref="BF8:BG8"/>
    <mergeCell ref="BF9:BG9"/>
    <mergeCell ref="BH7:BI7"/>
    <mergeCell ref="BH8:BI8"/>
    <mergeCell ref="BH9:BI9"/>
    <mergeCell ref="BR15:BS15"/>
    <mergeCell ref="BR16:BS16"/>
  </mergeCells>
  <phoneticPr fontId="2"/>
  <pageMargins left="0.23622047244094491" right="0.23622047244094491" top="0.74803149606299213" bottom="0.74803149606299213" header="0.31496062992125984" footer="0.31496062992125984"/>
  <pageSetup paperSize="9" scale="44" orientation="landscape" r:id="rId1"/>
  <headerFooter alignWithMargins="0">
    <oddFooter>&amp;P ページ</oddFooter>
  </headerFooter>
  <rowBreaks count="1" manualBreakCount="1">
    <brk id="62" max="75" man="1"/>
  </rowBreaks>
  <colBreaks count="1" manualBreakCount="1">
    <brk id="76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2018-11-02T20:46:19Z</cp:lastPrinted>
  <dcterms:created xsi:type="dcterms:W3CDTF">2009-04-08T15:52:00Z</dcterms:created>
  <dcterms:modified xsi:type="dcterms:W3CDTF">2018-11-02T22:50:24Z</dcterms:modified>
</cp:coreProperties>
</file>